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ba\Downloads\"/>
    </mc:Choice>
  </mc:AlternateContent>
  <xr:revisionPtr revIDLastSave="0" documentId="13_ncr:1_{72A05BDB-32DF-43BD-936F-4ECE763E834D}" xr6:coauthVersionLast="47" xr6:coauthVersionMax="47" xr10:uidLastSave="{00000000-0000-0000-0000-000000000000}"/>
  <bookViews>
    <workbookView xWindow="-110" yWindow="-110" windowWidth="25820" windowHeight="14160" xr2:uid="{EEAD96E1-5353-4A06-A6D7-35368DD9B5C5}"/>
  </bookViews>
  <sheets>
    <sheet name="LoRa MeteoWind 10byte" sheetId="1" r:id="rId1"/>
  </sheets>
  <definedNames>
    <definedName name="_xlnm.Print_Area" localSheetId="0">'LoRa MeteoWind 10byte'!$A$1:$O$38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1" l="1"/>
  <c r="X36" i="1"/>
  <c r="W36" i="1"/>
  <c r="V36" i="1"/>
  <c r="H36" i="1"/>
  <c r="G36" i="1"/>
  <c r="F36" i="1"/>
  <c r="AK35" i="1"/>
  <c r="AK36" i="1" s="1"/>
  <c r="AJ35" i="1"/>
  <c r="AJ36" i="1" s="1"/>
  <c r="AI35" i="1"/>
  <c r="AI36" i="1" s="1"/>
  <c r="AH35" i="1"/>
  <c r="AH36" i="1" s="1"/>
  <c r="AG35" i="1"/>
  <c r="AG36" i="1" s="1"/>
  <c r="AF35" i="1"/>
  <c r="AF36" i="1" s="1"/>
  <c r="AE35" i="1"/>
  <c r="AE36" i="1" s="1"/>
  <c r="AD35" i="1"/>
  <c r="AD36" i="1" s="1"/>
  <c r="AC35" i="1"/>
  <c r="AC36" i="1" s="1"/>
  <c r="AB35" i="1"/>
  <c r="AA35" i="1"/>
  <c r="AA36" i="1" s="1"/>
  <c r="Z35" i="1"/>
  <c r="Z36" i="1" s="1"/>
  <c r="Y35" i="1"/>
  <c r="Y36" i="1" s="1"/>
  <c r="X35" i="1"/>
  <c r="W35" i="1"/>
  <c r="V35" i="1"/>
  <c r="U35" i="1"/>
  <c r="U36" i="1" s="1"/>
  <c r="T35" i="1"/>
  <c r="T36" i="1" s="1"/>
  <c r="S35" i="1"/>
  <c r="S36" i="1" s="1"/>
  <c r="R35" i="1"/>
  <c r="R36" i="1" s="1"/>
  <c r="Q35" i="1"/>
  <c r="Q36" i="1" s="1"/>
  <c r="P35" i="1"/>
  <c r="P36" i="1" s="1"/>
  <c r="O35" i="1"/>
  <c r="O36" i="1" s="1"/>
  <c r="N35" i="1"/>
  <c r="N36" i="1" s="1"/>
  <c r="M35" i="1"/>
  <c r="M36" i="1" s="1"/>
  <c r="L35" i="1"/>
  <c r="L36" i="1" s="1"/>
  <c r="K35" i="1"/>
  <c r="K36" i="1" s="1"/>
  <c r="J35" i="1"/>
  <c r="J36" i="1" s="1"/>
  <c r="I35" i="1"/>
  <c r="I36" i="1" s="1"/>
  <c r="H35" i="1"/>
  <c r="G35" i="1"/>
  <c r="F35" i="1"/>
  <c r="E35" i="1"/>
  <c r="E36" i="1" s="1"/>
  <c r="D35" i="1"/>
  <c r="D36" i="1" s="1"/>
  <c r="C35" i="1"/>
  <c r="C36" i="1" s="1"/>
  <c r="B35" i="1"/>
  <c r="B36" i="1" s="1"/>
  <c r="G19" i="1"/>
  <c r="K16" i="1"/>
  <c r="K19" i="1" s="1"/>
  <c r="J16" i="1"/>
  <c r="J19" i="1" s="1"/>
  <c r="G16" i="1"/>
  <c r="F16" i="1"/>
  <c r="F19" i="1" s="1"/>
  <c r="E16" i="1"/>
  <c r="E19" i="1" s="1"/>
  <c r="O14" i="1"/>
  <c r="O16" i="1" s="1"/>
  <c r="O19" i="1" s="1"/>
  <c r="N14" i="1"/>
  <c r="N16" i="1" s="1"/>
  <c r="N19" i="1" s="1"/>
  <c r="M14" i="1"/>
  <c r="M16" i="1" s="1"/>
  <c r="M19" i="1" s="1"/>
  <c r="L14" i="1"/>
  <c r="L16" i="1" s="1"/>
  <c r="L19" i="1" s="1"/>
  <c r="K14" i="1"/>
  <c r="J14" i="1"/>
  <c r="I14" i="1"/>
  <c r="I16" i="1" s="1"/>
  <c r="I19" i="1" s="1"/>
  <c r="H14" i="1"/>
  <c r="H16" i="1" s="1"/>
  <c r="H19" i="1" s="1"/>
  <c r="G14" i="1"/>
  <c r="F14" i="1"/>
  <c r="E14" i="1"/>
  <c r="D14" i="1"/>
  <c r="D16" i="1" s="1"/>
  <c r="D19" i="1" s="1"/>
  <c r="C14" i="1"/>
  <c r="C16" i="1" s="1"/>
  <c r="C19" i="1" s="1"/>
  <c r="B14" i="1"/>
  <c r="B16" i="1" s="1"/>
  <c r="B19" i="1" s="1"/>
  <c r="P13" i="1"/>
  <c r="P19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C6" i="1"/>
  <c r="O2" i="1"/>
  <c r="B5" i="1" l="1"/>
  <c r="M8" i="1" l="1"/>
  <c r="M9" i="1" s="1"/>
  <c r="M10" i="1" s="1"/>
  <c r="M20" i="1" s="1"/>
  <c r="D8" i="1"/>
  <c r="D9" i="1" s="1"/>
  <c r="D10" i="1" s="1"/>
  <c r="D20" i="1" s="1"/>
  <c r="L8" i="1"/>
  <c r="L9" i="1" s="1"/>
  <c r="L10" i="1" s="1"/>
  <c r="L20" i="1" s="1"/>
  <c r="K8" i="1"/>
  <c r="K9" i="1" s="1"/>
  <c r="K10" i="1" s="1"/>
  <c r="K20" i="1" s="1"/>
  <c r="O8" i="1"/>
  <c r="O9" i="1" s="1"/>
  <c r="O10" i="1" s="1"/>
  <c r="O20" i="1" s="1"/>
  <c r="J8" i="1"/>
  <c r="J9" i="1" s="1"/>
  <c r="J10" i="1" s="1"/>
  <c r="J20" i="1" s="1"/>
  <c r="N8" i="1"/>
  <c r="N9" i="1" s="1"/>
  <c r="N10" i="1" s="1"/>
  <c r="N20" i="1" s="1"/>
  <c r="I8" i="1"/>
  <c r="I9" i="1" s="1"/>
  <c r="I10" i="1" s="1"/>
  <c r="I20" i="1" s="1"/>
  <c r="H8" i="1"/>
  <c r="H9" i="1" s="1"/>
  <c r="H10" i="1" s="1"/>
  <c r="H20" i="1" s="1"/>
  <c r="C8" i="1"/>
  <c r="C9" i="1" s="1"/>
  <c r="C10" i="1" s="1"/>
  <c r="C20" i="1" s="1"/>
  <c r="G8" i="1"/>
  <c r="G9" i="1" s="1"/>
  <c r="G10" i="1" s="1"/>
  <c r="G20" i="1" s="1"/>
  <c r="F8" i="1"/>
  <c r="F9" i="1" s="1"/>
  <c r="F10" i="1" s="1"/>
  <c r="E8" i="1"/>
  <c r="E9" i="1" s="1"/>
  <c r="E10" i="1" s="1"/>
  <c r="E20" i="1" s="1"/>
  <c r="B8" i="1"/>
  <c r="B9" i="1" s="1"/>
  <c r="B10" i="1" s="1"/>
  <c r="B20" i="1" s="1"/>
  <c r="F20" i="1" l="1"/>
</calcChain>
</file>

<file path=xl/sharedStrings.xml><?xml version="1.0" encoding="utf-8"?>
<sst xmlns="http://schemas.openxmlformats.org/spreadsheetml/2006/main" count="65" uniqueCount="59">
  <si>
    <t>LoRaWAN Data Format: MeteoWind IoT LoRaWAN wireless message bit string verifier calculator</t>
  </si>
  <si>
    <t>This calculator is meant for quick message decoding for MeteoWind IoT wind transmitters that send a bit-shifted string.</t>
  </si>
  <si>
    <t>MeteoWind IoT message format 10 byte</t>
  </si>
  <si>
    <t>Input XX byte or longer string (hex) =</t>
  </si>
  <si>
    <t>c582a1087050904b3114</t>
  </si>
  <si>
    <t>hex converted to binary =</t>
  </si>
  <si>
    <t>bit shifting string start position =</t>
  </si>
  <si>
    <t>Physical Property Measured =</t>
  </si>
  <si>
    <t>Index</t>
  </si>
  <si>
    <t>Battery</t>
  </si>
  <si>
    <t>Wind_ave</t>
  </si>
  <si>
    <t>Wind_3sgust</t>
  </si>
  <si>
    <t>Wind_3smin</t>
  </si>
  <si>
    <t>Wind_stdev</t>
  </si>
  <si>
    <t>Dir_ave</t>
  </si>
  <si>
    <t>Dir_3sgust</t>
  </si>
  <si>
    <t>Dir_stdev</t>
  </si>
  <si>
    <t>3sgust_time</t>
  </si>
  <si>
    <t>Vector/Scalar</t>
  </si>
  <si>
    <t>Alarm sent?</t>
  </si>
  <si>
    <t>converted to binary =</t>
  </si>
  <si>
    <t>converted to decimal =</t>
  </si>
  <si>
    <t>Converted value in output units =</t>
  </si>
  <si>
    <t>bit SUM</t>
  </si>
  <si>
    <t>units</t>
  </si>
  <si>
    <t>n/a</t>
  </si>
  <si>
    <t>V</t>
  </si>
  <si>
    <t>m/s</t>
  </si>
  <si>
    <t>deg</t>
  </si>
  <si>
    <t>seconds</t>
  </si>
  <si>
    <t>binary</t>
  </si>
  <si>
    <t>resolution</t>
  </si>
  <si>
    <t>bits</t>
  </si>
  <si>
    <t>max no. of values</t>
  </si>
  <si>
    <t>min value</t>
  </si>
  <si>
    <t>max value</t>
  </si>
  <si>
    <t>req min value</t>
  </si>
  <si>
    <t>req max value</t>
  </si>
  <si>
    <t>Check</t>
  </si>
  <si>
    <t>FINAL CALCULATED OUTPUT VALUES =</t>
  </si>
  <si>
    <t xml:space="preserve">    Wind_ave value is mean (average) wind speed for the 10 minute interval.</t>
  </si>
  <si>
    <t xml:space="preserve">    Wind_3sgust value is gust value per WMO (maximum rolling 3 second average wind speed)</t>
  </si>
  <si>
    <t xml:space="preserve">    Wind_3smin value is minimum rolling 3 second average wind speed.</t>
  </si>
  <si>
    <t xml:space="preserve">    Wind_stdev value the wind speed standard deviation.</t>
  </si>
  <si>
    <t xml:space="preserve">    Dir_ave is the mean (average) wind direction for the 10 minute interval.</t>
  </si>
  <si>
    <t xml:space="preserve">    Dir_3sgust is the wind direction of the maximum gust wind speed (Wind_3sgust). </t>
  </si>
  <si>
    <t xml:space="preserve">    Dir_stdev value the wind direction standard deviation.</t>
  </si>
  <si>
    <t xml:space="preserve">    3sgust_time value is the elapsed time in multiple of seconds after start of logging interval, time resolution = 5 sec.</t>
  </si>
  <si>
    <t xml:space="preserve">    Vector/Scalar value of wind speed &amp; direction,  Scalar=0(default), Vector =1.</t>
  </si>
  <si>
    <t xml:space="preserve">    Alarm sent? value indicates whether alarm was activated during the current time interval, alarm was not sent during the last logging interval=0(default), at least one alarm was sent during the last logging interval =1.</t>
  </si>
  <si>
    <t xml:space="preserve">    Sensor Error or N/A = Maximum possible bit value for each measurand in binary = 111111…. (FFFFF…. In hex) signifies measurement error code.</t>
  </si>
  <si>
    <t>Byte string conversion calculations to binary number format</t>
  </si>
  <si>
    <t xml:space="preserve"> number position in byte string =</t>
  </si>
  <si>
    <t>hex value @ position in byte string =</t>
  </si>
  <si>
    <t>converted to binary value @ position in byte string =</t>
  </si>
  <si>
    <t xml:space="preserve">Copyright©2019 BARANI DESIGN TECHNOLOGIES s.r.o.    </t>
  </si>
  <si>
    <t xml:space="preserve">www.baranidesign.com </t>
  </si>
  <si>
    <t xml:space="preserve">+421 948 067 125    </t>
  </si>
  <si>
    <t>sales@baranidesign.com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</si>
</sst>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st bit&quot;"/>
    <numFmt numFmtId="165" formatCode="0&quot;th bit&quot;"/>
    <numFmt numFmtId="166" formatCode="0&quot; bits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" fontId="12" fillId="0" borderId="6" xfId="0" applyNumberFormat="1" applyFont="1" applyBorder="1" applyAlignment="1">
      <alignment horizontal="center" vertical="center"/>
    </xf>
    <xf numFmtId="166" fontId="12" fillId="2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baranidesign.com" TargetMode="External"/><Relationship Id="rId1" Type="http://schemas.openxmlformats.org/officeDocument/2006/relationships/hyperlink" Target="http://www.baranidesig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DE39-6F03-4639-8847-3F505D30000E}">
  <sheetPr>
    <pageSetUpPr fitToPage="1"/>
  </sheetPr>
  <dimension ref="A1:AK38"/>
  <sheetViews>
    <sheetView tabSelected="1" zoomScale="110" zoomScaleNormal="110" workbookViewId="0">
      <selection activeCell="A23" sqref="A23:L23"/>
    </sheetView>
  </sheetViews>
  <sheetFormatPr defaultColWidth="9.1796875" defaultRowHeight="14.5" x14ac:dyDescent="0.35"/>
  <cols>
    <col min="1" max="1" width="37.7265625" style="2" customWidth="1"/>
    <col min="2" max="2" width="6.7265625" style="16" bestFit="1" customWidth="1"/>
    <col min="3" max="3" width="13.26953125" style="2" bestFit="1" customWidth="1"/>
    <col min="4" max="9" width="13.54296875" style="2" customWidth="1"/>
    <col min="10" max="10" width="13.453125" style="2" bestFit="1" customWidth="1"/>
    <col min="11" max="11" width="13.54296875" style="2" customWidth="1"/>
    <col min="12" max="12" width="20.453125" style="2" customWidth="1"/>
    <col min="13" max="13" width="11.54296875" style="2" bestFit="1" customWidth="1"/>
    <col min="14" max="15" width="9" style="2" customWidth="1"/>
    <col min="16" max="16" width="13.54296875" style="2" customWidth="1"/>
    <col min="17" max="17" width="8.1796875" style="2" bestFit="1" customWidth="1"/>
    <col min="18" max="25" width="5" style="2" bestFit="1" customWidth="1"/>
    <col min="26" max="16384" width="9.1796875" style="2"/>
  </cols>
  <sheetData>
    <row r="1" spans="1:25" ht="18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>
        <f>2^8</f>
        <v>256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3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5" x14ac:dyDescent="0.35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25" x14ac:dyDescent="0.35">
      <c r="A5" s="9" t="s">
        <v>5</v>
      </c>
      <c r="B5" s="10" t="str">
        <f>CONCATENATE(B36,C36,D36,E36,F36,G36,H36,I36,J36,K36,L36,M36,N36,O36,P36,Q36,R36,S36,T36,U36,V36,W36,X36,Y36,Z36,AA36,AB36,AC36,AD36,AE36,AF36,AG36,AH36,AI36,AJ36,AK36)</f>
        <v>110001011000001010100001000010000111000001010000100100000100101100110001000101000000000000000000000000000000000000000000000000000000000000000000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5" x14ac:dyDescent="0.35">
      <c r="A6" s="9" t="s">
        <v>6</v>
      </c>
      <c r="B6" s="11">
        <v>1</v>
      </c>
      <c r="C6" s="12">
        <f t="shared" ref="C6:O6" si="0">B6+B13</f>
        <v>9</v>
      </c>
      <c r="D6" s="12">
        <f t="shared" si="0"/>
        <v>12</v>
      </c>
      <c r="E6" s="12">
        <f t="shared" si="0"/>
        <v>21</v>
      </c>
      <c r="F6" s="12">
        <f t="shared" si="0"/>
        <v>30</v>
      </c>
      <c r="G6" s="12">
        <f t="shared" si="0"/>
        <v>39</v>
      </c>
      <c r="H6" s="12">
        <f t="shared" si="0"/>
        <v>47</v>
      </c>
      <c r="I6" s="12">
        <f t="shared" si="0"/>
        <v>56</v>
      </c>
      <c r="J6" s="12">
        <f t="shared" si="0"/>
        <v>65</v>
      </c>
      <c r="K6" s="12">
        <f t="shared" si="0"/>
        <v>72</v>
      </c>
      <c r="L6" s="12">
        <f t="shared" si="0"/>
        <v>79</v>
      </c>
      <c r="M6" s="12">
        <f t="shared" si="0"/>
        <v>80</v>
      </c>
      <c r="N6" s="12">
        <f t="shared" si="0"/>
        <v>81</v>
      </c>
      <c r="O6" s="12">
        <f t="shared" si="0"/>
        <v>81</v>
      </c>
      <c r="P6" s="13"/>
    </row>
    <row r="7" spans="1:25" x14ac:dyDescent="0.35">
      <c r="A7" s="9" t="s">
        <v>7</v>
      </c>
      <c r="B7" s="14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4" t="s">
        <v>13</v>
      </c>
      <c r="H7" s="15" t="s">
        <v>14</v>
      </c>
      <c r="I7" s="16" t="s">
        <v>15</v>
      </c>
      <c r="J7" s="14" t="s">
        <v>16</v>
      </c>
      <c r="K7" s="15" t="s">
        <v>17</v>
      </c>
      <c r="L7" s="15" t="s">
        <v>18</v>
      </c>
      <c r="M7" s="15" t="s">
        <v>19</v>
      </c>
      <c r="N7" s="15"/>
      <c r="O7" s="15"/>
      <c r="P7" s="13"/>
    </row>
    <row r="8" spans="1:25" x14ac:dyDescent="0.35">
      <c r="A8" s="9" t="s">
        <v>20</v>
      </c>
      <c r="B8" s="17" t="str">
        <f t="shared" ref="B8:O8" si="1">MID($B5,B6,B13)</f>
        <v>11000101</v>
      </c>
      <c r="C8" s="17" t="str">
        <f t="shared" si="1"/>
        <v>100</v>
      </c>
      <c r="D8" s="17" t="str">
        <f t="shared" si="1"/>
        <v>000101010</v>
      </c>
      <c r="E8" s="17" t="str">
        <f t="shared" si="1"/>
        <v>000100001</v>
      </c>
      <c r="F8" s="17" t="str">
        <f t="shared" si="1"/>
        <v>000011100</v>
      </c>
      <c r="G8" s="17" t="str">
        <f t="shared" si="1"/>
        <v>00010100</v>
      </c>
      <c r="H8" s="17" t="str">
        <f t="shared" si="1"/>
        <v>001001000</v>
      </c>
      <c r="I8" s="17" t="str">
        <f t="shared" si="1"/>
        <v>001001011</v>
      </c>
      <c r="J8" s="17" t="str">
        <f t="shared" si="1"/>
        <v>0011000</v>
      </c>
      <c r="K8" s="17" t="str">
        <f t="shared" si="1"/>
        <v>1000101</v>
      </c>
      <c r="L8" s="17" t="str">
        <f t="shared" si="1"/>
        <v>0</v>
      </c>
      <c r="M8" s="17" t="str">
        <f t="shared" si="1"/>
        <v>0</v>
      </c>
      <c r="N8" s="17" t="str">
        <f t="shared" si="1"/>
        <v/>
      </c>
      <c r="O8" s="17" t="str">
        <f t="shared" si="1"/>
        <v/>
      </c>
      <c r="P8" s="13"/>
    </row>
    <row r="9" spans="1:25" x14ac:dyDescent="0.35">
      <c r="A9" s="9" t="s">
        <v>21</v>
      </c>
      <c r="B9" s="17">
        <f>BIN2DEC(B8)</f>
        <v>197</v>
      </c>
      <c r="C9" s="17">
        <f>BIN2DEC(C8)</f>
        <v>4</v>
      </c>
      <c r="D9" s="17">
        <f t="shared" ref="D9:M9" si="2">BIN2DEC(D8)</f>
        <v>42</v>
      </c>
      <c r="E9" s="17">
        <f t="shared" si="2"/>
        <v>33</v>
      </c>
      <c r="F9" s="17">
        <f t="shared" si="2"/>
        <v>28</v>
      </c>
      <c r="G9" s="17">
        <f t="shared" si="2"/>
        <v>20</v>
      </c>
      <c r="H9" s="17">
        <f t="shared" si="2"/>
        <v>72</v>
      </c>
      <c r="I9" s="17">
        <f t="shared" si="2"/>
        <v>75</v>
      </c>
      <c r="J9" s="17">
        <f t="shared" si="2"/>
        <v>24</v>
      </c>
      <c r="K9" s="17">
        <f t="shared" si="2"/>
        <v>69</v>
      </c>
      <c r="L9" s="17">
        <f t="shared" si="2"/>
        <v>0</v>
      </c>
      <c r="M9" s="17">
        <f t="shared" si="2"/>
        <v>0</v>
      </c>
      <c r="N9" s="17">
        <f>BIN2DEC(RIGHT(N8,8))+256*BIN2DEC(LEFT(N8,4))</f>
        <v>0</v>
      </c>
      <c r="O9" s="17">
        <f>BIN2DEC(RIGHT(O8,8))+256*BIN2DEC(LEFT(O8,4))</f>
        <v>0</v>
      </c>
      <c r="P9" s="13"/>
    </row>
    <row r="10" spans="1:25" ht="15" thickBot="1" x14ac:dyDescent="0.4">
      <c r="A10" s="18" t="s">
        <v>22</v>
      </c>
      <c r="B10" s="19">
        <f>B9</f>
        <v>197</v>
      </c>
      <c r="C10" s="19">
        <f t="shared" ref="C10:O10" si="3">C9*C12+C15</f>
        <v>3.8</v>
      </c>
      <c r="D10" s="19">
        <f t="shared" si="3"/>
        <v>4.2</v>
      </c>
      <c r="E10" s="19">
        <f t="shared" si="3"/>
        <v>3.3000000000000003</v>
      </c>
      <c r="F10" s="19">
        <f t="shared" si="3"/>
        <v>2.8000000000000003</v>
      </c>
      <c r="G10" s="19">
        <f t="shared" si="3"/>
        <v>2</v>
      </c>
      <c r="H10" s="19">
        <f t="shared" si="3"/>
        <v>72</v>
      </c>
      <c r="I10" s="19">
        <f t="shared" si="3"/>
        <v>75</v>
      </c>
      <c r="J10" s="19">
        <f t="shared" si="3"/>
        <v>24</v>
      </c>
      <c r="K10" s="19">
        <f t="shared" si="3"/>
        <v>345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20" t="s">
        <v>23</v>
      </c>
    </row>
    <row r="11" spans="1:25" x14ac:dyDescent="0.35">
      <c r="A11" s="21" t="s">
        <v>24</v>
      </c>
      <c r="B11" s="22" t="s">
        <v>25</v>
      </c>
      <c r="C11" s="22" t="s">
        <v>26</v>
      </c>
      <c r="D11" s="22" t="s">
        <v>27</v>
      </c>
      <c r="E11" s="22" t="s">
        <v>27</v>
      </c>
      <c r="F11" s="22" t="s">
        <v>27</v>
      </c>
      <c r="G11" s="22" t="s">
        <v>27</v>
      </c>
      <c r="H11" s="22" t="s">
        <v>28</v>
      </c>
      <c r="I11" s="22" t="s">
        <v>28</v>
      </c>
      <c r="J11" s="22" t="s">
        <v>28</v>
      </c>
      <c r="K11" s="22" t="s">
        <v>29</v>
      </c>
      <c r="L11" s="22" t="s">
        <v>30</v>
      </c>
      <c r="M11" s="23" t="s">
        <v>30</v>
      </c>
      <c r="N11" s="23"/>
      <c r="O11" s="23"/>
      <c r="P11" s="24"/>
    </row>
    <row r="12" spans="1:25" x14ac:dyDescent="0.35">
      <c r="A12" s="25" t="s">
        <v>31</v>
      </c>
      <c r="B12" s="26">
        <v>1</v>
      </c>
      <c r="C12" s="26">
        <v>0.2</v>
      </c>
      <c r="D12" s="26">
        <v>0.1</v>
      </c>
      <c r="E12" s="26">
        <v>0.1</v>
      </c>
      <c r="F12" s="26">
        <v>0.1</v>
      </c>
      <c r="G12" s="26">
        <v>0.1</v>
      </c>
      <c r="H12" s="26">
        <v>1</v>
      </c>
      <c r="I12" s="26">
        <v>1</v>
      </c>
      <c r="J12" s="26">
        <v>1</v>
      </c>
      <c r="K12" s="26">
        <v>5</v>
      </c>
      <c r="L12" s="26">
        <v>1</v>
      </c>
      <c r="M12" s="26">
        <v>1</v>
      </c>
      <c r="N12" s="26">
        <v>0</v>
      </c>
      <c r="O12" s="26">
        <v>0</v>
      </c>
      <c r="P12" s="27"/>
    </row>
    <row r="13" spans="1:25" x14ac:dyDescent="0.35">
      <c r="A13" s="28" t="s">
        <v>32</v>
      </c>
      <c r="B13" s="29">
        <v>8</v>
      </c>
      <c r="C13" s="30">
        <v>3</v>
      </c>
      <c r="D13" s="30">
        <v>9</v>
      </c>
      <c r="E13" s="30">
        <v>9</v>
      </c>
      <c r="F13" s="30">
        <v>9</v>
      </c>
      <c r="G13" s="30">
        <v>8</v>
      </c>
      <c r="H13" s="30">
        <v>9</v>
      </c>
      <c r="I13" s="30">
        <v>9</v>
      </c>
      <c r="J13" s="30">
        <v>7</v>
      </c>
      <c r="K13" s="30">
        <v>7</v>
      </c>
      <c r="L13" s="30">
        <v>1</v>
      </c>
      <c r="M13" s="30">
        <v>1</v>
      </c>
      <c r="N13" s="30">
        <v>0</v>
      </c>
      <c r="O13" s="30">
        <v>0</v>
      </c>
      <c r="P13" s="31">
        <f>SUM(B13:O13)</f>
        <v>80</v>
      </c>
      <c r="Q13" s="32"/>
      <c r="R13" s="32"/>
      <c r="S13" s="32"/>
      <c r="T13" s="32"/>
      <c r="U13" s="32"/>
    </row>
    <row r="14" spans="1:25" s="37" customFormat="1" x14ac:dyDescent="0.35">
      <c r="A14" s="33" t="s">
        <v>33</v>
      </c>
      <c r="B14" s="34">
        <f t="shared" ref="B14:O14" si="4">2^B13</f>
        <v>256</v>
      </c>
      <c r="C14" s="34">
        <f t="shared" si="4"/>
        <v>8</v>
      </c>
      <c r="D14" s="34">
        <f t="shared" si="4"/>
        <v>512</v>
      </c>
      <c r="E14" s="34">
        <f t="shared" si="4"/>
        <v>512</v>
      </c>
      <c r="F14" s="34">
        <f t="shared" si="4"/>
        <v>512</v>
      </c>
      <c r="G14" s="34">
        <f t="shared" si="4"/>
        <v>256</v>
      </c>
      <c r="H14" s="34">
        <f t="shared" si="4"/>
        <v>512</v>
      </c>
      <c r="I14" s="34">
        <f t="shared" si="4"/>
        <v>512</v>
      </c>
      <c r="J14" s="34">
        <f t="shared" si="4"/>
        <v>128</v>
      </c>
      <c r="K14" s="34">
        <f t="shared" si="4"/>
        <v>128</v>
      </c>
      <c r="L14" s="34">
        <f t="shared" si="4"/>
        <v>2</v>
      </c>
      <c r="M14" s="34">
        <f t="shared" si="4"/>
        <v>2</v>
      </c>
      <c r="N14" s="34">
        <f t="shared" si="4"/>
        <v>1</v>
      </c>
      <c r="O14" s="34">
        <f t="shared" si="4"/>
        <v>1</v>
      </c>
      <c r="P14" s="35"/>
      <c r="Q14" s="36"/>
      <c r="R14" s="36"/>
      <c r="S14" s="36"/>
      <c r="T14" s="36"/>
      <c r="U14" s="36"/>
    </row>
    <row r="15" spans="1:25" x14ac:dyDescent="0.35">
      <c r="A15" s="25" t="s">
        <v>34</v>
      </c>
      <c r="B15" s="26">
        <v>0</v>
      </c>
      <c r="C15" s="26">
        <v>3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7"/>
    </row>
    <row r="16" spans="1:25" s="37" customFormat="1" x14ac:dyDescent="0.35">
      <c r="A16" s="33" t="s">
        <v>35</v>
      </c>
      <c r="B16" s="38">
        <f t="shared" ref="B16:O16" si="5">(B14-1)*B12+B15</f>
        <v>255</v>
      </c>
      <c r="C16" s="38">
        <f t="shared" si="5"/>
        <v>4.4000000000000004</v>
      </c>
      <c r="D16" s="38">
        <f t="shared" si="5"/>
        <v>51.1</v>
      </c>
      <c r="E16" s="38">
        <f t="shared" si="5"/>
        <v>51.1</v>
      </c>
      <c r="F16" s="38">
        <f t="shared" si="5"/>
        <v>51.1</v>
      </c>
      <c r="G16" s="38">
        <f t="shared" si="5"/>
        <v>25.5</v>
      </c>
      <c r="H16" s="38">
        <f t="shared" si="5"/>
        <v>511</v>
      </c>
      <c r="I16" s="38">
        <f t="shared" si="5"/>
        <v>511</v>
      </c>
      <c r="J16" s="38">
        <f t="shared" si="5"/>
        <v>127</v>
      </c>
      <c r="K16" s="38">
        <f t="shared" si="5"/>
        <v>635</v>
      </c>
      <c r="L16" s="38">
        <f t="shared" si="5"/>
        <v>1</v>
      </c>
      <c r="M16" s="38">
        <f t="shared" si="5"/>
        <v>1</v>
      </c>
      <c r="N16" s="38">
        <f t="shared" si="5"/>
        <v>0</v>
      </c>
      <c r="O16" s="38">
        <f t="shared" si="5"/>
        <v>0</v>
      </c>
      <c r="P16" s="35"/>
    </row>
    <row r="17" spans="1:18" x14ac:dyDescent="0.35">
      <c r="A17" s="25" t="s">
        <v>36</v>
      </c>
      <c r="B17" s="26">
        <v>0</v>
      </c>
      <c r="C17" s="26">
        <v>3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/>
    </row>
    <row r="18" spans="1:18" ht="15" thickBot="1" x14ac:dyDescent="0.4">
      <c r="A18" s="39" t="s">
        <v>37</v>
      </c>
      <c r="B18" s="40">
        <v>3</v>
      </c>
      <c r="C18" s="40">
        <v>4.4000000000000004</v>
      </c>
      <c r="D18" s="40">
        <v>51</v>
      </c>
      <c r="E18" s="40">
        <v>51</v>
      </c>
      <c r="F18" s="40">
        <v>51</v>
      </c>
      <c r="G18" s="40">
        <v>25</v>
      </c>
      <c r="H18" s="40">
        <v>359</v>
      </c>
      <c r="I18" s="40">
        <v>359</v>
      </c>
      <c r="J18" s="40">
        <v>127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>
        <v>80</v>
      </c>
    </row>
    <row r="19" spans="1:18" x14ac:dyDescent="0.35">
      <c r="A19" s="42" t="s">
        <v>38</v>
      </c>
      <c r="B19" s="42" t="str">
        <f t="shared" ref="B19:O19" si="6">IF(B16&gt;=B18,"OK","ERROR")</f>
        <v>OK</v>
      </c>
      <c r="C19" s="42" t="str">
        <f t="shared" si="6"/>
        <v>OK</v>
      </c>
      <c r="D19" s="42" t="str">
        <f t="shared" si="6"/>
        <v>OK</v>
      </c>
      <c r="E19" s="42" t="str">
        <f t="shared" si="6"/>
        <v>OK</v>
      </c>
      <c r="F19" s="42" t="str">
        <f t="shared" si="6"/>
        <v>OK</v>
      </c>
      <c r="G19" s="42" t="str">
        <f t="shared" si="6"/>
        <v>OK</v>
      </c>
      <c r="H19" s="42" t="str">
        <f t="shared" si="6"/>
        <v>OK</v>
      </c>
      <c r="I19" s="42" t="str">
        <f t="shared" si="6"/>
        <v>OK</v>
      </c>
      <c r="J19" s="42" t="str">
        <f t="shared" si="6"/>
        <v>OK</v>
      </c>
      <c r="K19" s="42" t="str">
        <f t="shared" si="6"/>
        <v>OK</v>
      </c>
      <c r="L19" s="42" t="str">
        <f t="shared" si="6"/>
        <v>OK</v>
      </c>
      <c r="M19" s="42" t="str">
        <f t="shared" si="6"/>
        <v>OK</v>
      </c>
      <c r="N19" s="42" t="str">
        <f t="shared" si="6"/>
        <v>OK</v>
      </c>
      <c r="O19" s="42" t="str">
        <f t="shared" si="6"/>
        <v>OK</v>
      </c>
      <c r="P19" s="43" t="str">
        <f>IF(P13&lt;=P18,"OK","ERROR")</f>
        <v>OK</v>
      </c>
    </row>
    <row r="20" spans="1:18" x14ac:dyDescent="0.35">
      <c r="A20" s="44" t="s">
        <v>39</v>
      </c>
      <c r="B20" s="44">
        <f>B10</f>
        <v>197</v>
      </c>
      <c r="C20" s="44">
        <f>C10</f>
        <v>3.8</v>
      </c>
      <c r="D20" s="44">
        <f t="shared" ref="D20:O20" si="7">D10</f>
        <v>4.2</v>
      </c>
      <c r="E20" s="44">
        <f>E10+D20</f>
        <v>7.5</v>
      </c>
      <c r="F20" s="44">
        <f>D20-F10</f>
        <v>1.4</v>
      </c>
      <c r="G20" s="44">
        <f>G10</f>
        <v>2</v>
      </c>
      <c r="H20" s="44">
        <f t="shared" ref="H20:I20" si="8">IF(H10&gt;359.999,H10-360,H10)</f>
        <v>72</v>
      </c>
      <c r="I20" s="44">
        <f t="shared" si="8"/>
        <v>75</v>
      </c>
      <c r="J20" s="44">
        <f>IF(J10&gt;359.999,J10-360,J10)</f>
        <v>24</v>
      </c>
      <c r="K20" s="44">
        <f>K10</f>
        <v>345</v>
      </c>
      <c r="L20" s="44">
        <f t="shared" si="7"/>
        <v>0</v>
      </c>
      <c r="M20" s="44">
        <f t="shared" si="7"/>
        <v>0</v>
      </c>
      <c r="N20" s="44">
        <f t="shared" si="7"/>
        <v>0</v>
      </c>
      <c r="O20" s="44">
        <f t="shared" si="7"/>
        <v>0</v>
      </c>
      <c r="P20"/>
    </row>
    <row r="21" spans="1:18" s="46" customFormat="1" x14ac:dyDescent="0.35">
      <c r="A21" s="45" t="s">
        <v>40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8" s="46" customFormat="1" x14ac:dyDescent="0.35">
      <c r="A22" s="45" t="s">
        <v>41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8" s="46" customFormat="1" x14ac:dyDescent="0.35">
      <c r="A23" s="45" t="s">
        <v>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8" s="46" customFormat="1" x14ac:dyDescent="0.35">
      <c r="A24" s="45" t="s">
        <v>43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8" s="46" customFormat="1" x14ac:dyDescent="0.35">
      <c r="A25" s="45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8" s="46" customFormat="1" x14ac:dyDescent="0.35">
      <c r="A26" s="45" t="s">
        <v>45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8" s="46" customFormat="1" x14ac:dyDescent="0.35">
      <c r="A27" s="45" t="s">
        <v>46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8" s="46" customFormat="1" x14ac:dyDescent="0.35">
      <c r="A28" s="45" t="s">
        <v>47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8" s="46" customFormat="1" x14ac:dyDescent="0.35">
      <c r="A29" s="45" t="s">
        <v>48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8" s="46" customFormat="1" x14ac:dyDescent="0.35">
      <c r="A30" s="45" t="s">
        <v>49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8" s="48" customFormat="1" x14ac:dyDescent="0.35">
      <c r="A31" s="47" t="s">
        <v>50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8" x14ac:dyDescent="0.35">
      <c r="B32" s="2"/>
      <c r="C32" s="49"/>
      <c r="E32" s="49"/>
      <c r="F32" s="49"/>
      <c r="G32" s="49"/>
      <c r="I32" s="49"/>
      <c r="J32" s="49"/>
      <c r="K32" s="49"/>
      <c r="L32" s="49"/>
      <c r="M32" s="49"/>
      <c r="N32" s="49"/>
      <c r="O32" s="49"/>
      <c r="P32" s="49"/>
      <c r="Q32" s="49"/>
      <c r="R32" s="16"/>
    </row>
    <row r="33" spans="1:37" x14ac:dyDescent="0.35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37" x14ac:dyDescent="0.35">
      <c r="A34" s="51" t="s">
        <v>52</v>
      </c>
      <c r="B34" s="52">
        <v>1</v>
      </c>
      <c r="C34" s="52">
        <v>2</v>
      </c>
      <c r="D34" s="52">
        <v>3</v>
      </c>
      <c r="E34" s="52">
        <v>4</v>
      </c>
      <c r="F34" s="52">
        <v>5</v>
      </c>
      <c r="G34" s="52">
        <v>6</v>
      </c>
      <c r="H34" s="52">
        <v>7</v>
      </c>
      <c r="I34" s="52">
        <v>8</v>
      </c>
      <c r="J34" s="52">
        <v>9</v>
      </c>
      <c r="K34" s="52">
        <v>10</v>
      </c>
      <c r="L34" s="52">
        <v>11</v>
      </c>
      <c r="M34" s="52">
        <v>12</v>
      </c>
      <c r="N34" s="52">
        <v>13</v>
      </c>
      <c r="O34" s="52">
        <v>14</v>
      </c>
      <c r="P34" s="52">
        <v>15</v>
      </c>
      <c r="Q34" s="52">
        <v>16</v>
      </c>
      <c r="R34" s="52">
        <v>17</v>
      </c>
      <c r="S34" s="52">
        <v>18</v>
      </c>
      <c r="T34" s="52">
        <v>19</v>
      </c>
      <c r="U34" s="52">
        <v>20</v>
      </c>
      <c r="V34" s="52">
        <v>21</v>
      </c>
      <c r="W34" s="52">
        <v>22</v>
      </c>
      <c r="X34" s="52">
        <v>23</v>
      </c>
      <c r="Y34" s="52">
        <v>24</v>
      </c>
      <c r="Z34" s="52">
        <v>25</v>
      </c>
      <c r="AA34" s="52">
        <v>26</v>
      </c>
      <c r="AB34" s="52">
        <v>27</v>
      </c>
      <c r="AC34" s="52">
        <v>28</v>
      </c>
      <c r="AD34" s="52">
        <v>29</v>
      </c>
      <c r="AE34" s="52">
        <v>30</v>
      </c>
      <c r="AF34" s="52">
        <v>31</v>
      </c>
      <c r="AG34" s="52">
        <v>32</v>
      </c>
      <c r="AH34" s="52">
        <v>33</v>
      </c>
      <c r="AI34" s="52">
        <v>34</v>
      </c>
      <c r="AJ34" s="52">
        <v>35</v>
      </c>
      <c r="AK34" s="52">
        <v>36</v>
      </c>
    </row>
    <row r="35" spans="1:37" x14ac:dyDescent="0.35">
      <c r="A35" s="51" t="s">
        <v>53</v>
      </c>
      <c r="B35" s="53" t="str">
        <f t="shared" ref="B35:AK35" si="9">MID($B4,B34,1)</f>
        <v>c</v>
      </c>
      <c r="C35" s="53" t="str">
        <f t="shared" si="9"/>
        <v>5</v>
      </c>
      <c r="D35" s="53" t="str">
        <f t="shared" si="9"/>
        <v>8</v>
      </c>
      <c r="E35" s="53" t="str">
        <f t="shared" si="9"/>
        <v>2</v>
      </c>
      <c r="F35" s="53" t="str">
        <f t="shared" si="9"/>
        <v>a</v>
      </c>
      <c r="G35" s="53" t="str">
        <f t="shared" si="9"/>
        <v>1</v>
      </c>
      <c r="H35" s="53" t="str">
        <f t="shared" si="9"/>
        <v>0</v>
      </c>
      <c r="I35" s="53" t="str">
        <f t="shared" si="9"/>
        <v>8</v>
      </c>
      <c r="J35" s="53" t="str">
        <f t="shared" si="9"/>
        <v>7</v>
      </c>
      <c r="K35" s="53" t="str">
        <f t="shared" si="9"/>
        <v>0</v>
      </c>
      <c r="L35" s="53" t="str">
        <f t="shared" si="9"/>
        <v>5</v>
      </c>
      <c r="M35" s="53" t="str">
        <f t="shared" si="9"/>
        <v>0</v>
      </c>
      <c r="N35" s="53" t="str">
        <f t="shared" si="9"/>
        <v>9</v>
      </c>
      <c r="O35" s="53" t="str">
        <f t="shared" si="9"/>
        <v>0</v>
      </c>
      <c r="P35" s="53" t="str">
        <f t="shared" si="9"/>
        <v>4</v>
      </c>
      <c r="Q35" s="53" t="str">
        <f t="shared" si="9"/>
        <v>b</v>
      </c>
      <c r="R35" s="53" t="str">
        <f t="shared" si="9"/>
        <v>3</v>
      </c>
      <c r="S35" s="53" t="str">
        <f t="shared" si="9"/>
        <v>1</v>
      </c>
      <c r="T35" s="53" t="str">
        <f t="shared" si="9"/>
        <v>1</v>
      </c>
      <c r="U35" s="53" t="str">
        <f t="shared" si="9"/>
        <v>4</v>
      </c>
      <c r="V35" s="53" t="str">
        <f t="shared" si="9"/>
        <v/>
      </c>
      <c r="W35" s="53" t="str">
        <f t="shared" si="9"/>
        <v/>
      </c>
      <c r="X35" s="53" t="str">
        <f t="shared" si="9"/>
        <v/>
      </c>
      <c r="Y35" s="53" t="str">
        <f t="shared" si="9"/>
        <v/>
      </c>
      <c r="Z35" s="53" t="str">
        <f t="shared" si="9"/>
        <v/>
      </c>
      <c r="AA35" s="53" t="str">
        <f t="shared" si="9"/>
        <v/>
      </c>
      <c r="AB35" s="53" t="str">
        <f t="shared" si="9"/>
        <v/>
      </c>
      <c r="AC35" s="53" t="str">
        <f t="shared" si="9"/>
        <v/>
      </c>
      <c r="AD35" s="53" t="str">
        <f t="shared" si="9"/>
        <v/>
      </c>
      <c r="AE35" s="53" t="str">
        <f t="shared" si="9"/>
        <v/>
      </c>
      <c r="AF35" s="53" t="str">
        <f t="shared" si="9"/>
        <v/>
      </c>
      <c r="AG35" s="53" t="str">
        <f t="shared" si="9"/>
        <v/>
      </c>
      <c r="AH35" s="53" t="str">
        <f t="shared" si="9"/>
        <v/>
      </c>
      <c r="AI35" s="53" t="str">
        <f t="shared" si="9"/>
        <v/>
      </c>
      <c r="AJ35" s="53" t="str">
        <f t="shared" si="9"/>
        <v/>
      </c>
      <c r="AK35" s="53" t="str">
        <f t="shared" si="9"/>
        <v/>
      </c>
    </row>
    <row r="36" spans="1:37" x14ac:dyDescent="0.35">
      <c r="A36" s="51" t="s">
        <v>54</v>
      </c>
      <c r="B36" s="52" t="str">
        <f>HEX2BIN(B35,4)</f>
        <v>1100</v>
      </c>
      <c r="C36" s="52" t="str">
        <f t="shared" ref="C36:AK36" si="10">HEX2BIN(C35,4)</f>
        <v>0101</v>
      </c>
      <c r="D36" s="52" t="str">
        <f t="shared" si="10"/>
        <v>1000</v>
      </c>
      <c r="E36" s="52" t="str">
        <f t="shared" si="10"/>
        <v>0010</v>
      </c>
      <c r="F36" s="52" t="str">
        <f t="shared" si="10"/>
        <v>1010</v>
      </c>
      <c r="G36" s="52" t="str">
        <f t="shared" si="10"/>
        <v>0001</v>
      </c>
      <c r="H36" s="52" t="str">
        <f t="shared" si="10"/>
        <v>0000</v>
      </c>
      <c r="I36" s="52" t="str">
        <f t="shared" si="10"/>
        <v>1000</v>
      </c>
      <c r="J36" s="52" t="str">
        <f t="shared" si="10"/>
        <v>0111</v>
      </c>
      <c r="K36" s="52" t="str">
        <f t="shared" si="10"/>
        <v>0000</v>
      </c>
      <c r="L36" s="52" t="str">
        <f t="shared" si="10"/>
        <v>0101</v>
      </c>
      <c r="M36" s="52" t="str">
        <f t="shared" si="10"/>
        <v>0000</v>
      </c>
      <c r="N36" s="52" t="str">
        <f t="shared" si="10"/>
        <v>1001</v>
      </c>
      <c r="O36" s="52" t="str">
        <f t="shared" si="10"/>
        <v>0000</v>
      </c>
      <c r="P36" s="52" t="str">
        <f t="shared" si="10"/>
        <v>0100</v>
      </c>
      <c r="Q36" s="52" t="str">
        <f t="shared" si="10"/>
        <v>1011</v>
      </c>
      <c r="R36" s="52" t="str">
        <f t="shared" si="10"/>
        <v>0011</v>
      </c>
      <c r="S36" s="52" t="str">
        <f t="shared" si="10"/>
        <v>0001</v>
      </c>
      <c r="T36" s="52" t="str">
        <f t="shared" si="10"/>
        <v>0001</v>
      </c>
      <c r="U36" s="52" t="str">
        <f t="shared" si="10"/>
        <v>0100</v>
      </c>
      <c r="V36" s="52" t="str">
        <f t="shared" si="10"/>
        <v>0000</v>
      </c>
      <c r="W36" s="52" t="str">
        <f t="shared" si="10"/>
        <v>0000</v>
      </c>
      <c r="X36" s="52" t="str">
        <f t="shared" si="10"/>
        <v>0000</v>
      </c>
      <c r="Y36" s="52" t="str">
        <f t="shared" si="10"/>
        <v>0000</v>
      </c>
      <c r="Z36" s="52" t="str">
        <f t="shared" si="10"/>
        <v>0000</v>
      </c>
      <c r="AA36" s="52" t="str">
        <f t="shared" si="10"/>
        <v>0000</v>
      </c>
      <c r="AB36" s="52" t="str">
        <f t="shared" si="10"/>
        <v>0000</v>
      </c>
      <c r="AC36" s="52" t="str">
        <f t="shared" si="10"/>
        <v>0000</v>
      </c>
      <c r="AD36" s="52" t="str">
        <f t="shared" si="10"/>
        <v>0000</v>
      </c>
      <c r="AE36" s="52" t="str">
        <f t="shared" si="10"/>
        <v>0000</v>
      </c>
      <c r="AF36" s="52" t="str">
        <f t="shared" si="10"/>
        <v>0000</v>
      </c>
      <c r="AG36" s="52" t="str">
        <f t="shared" si="10"/>
        <v>0000</v>
      </c>
      <c r="AH36" s="52" t="str">
        <f t="shared" si="10"/>
        <v>0000</v>
      </c>
      <c r="AI36" s="52" t="str">
        <f t="shared" si="10"/>
        <v>0000</v>
      </c>
      <c r="AJ36" s="52" t="str">
        <f t="shared" si="10"/>
        <v>0000</v>
      </c>
      <c r="AK36" s="52" t="str">
        <f t="shared" si="10"/>
        <v>0000</v>
      </c>
    </row>
    <row r="37" spans="1:37" x14ac:dyDescent="0.35">
      <c r="B37" s="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37" x14ac:dyDescent="0.35">
      <c r="A38" s="54" t="s">
        <v>55</v>
      </c>
      <c r="B38" s="54"/>
      <c r="C38" s="55" t="s">
        <v>56</v>
      </c>
      <c r="D38" s="55"/>
      <c r="E38" s="55"/>
      <c r="F38" s="56" t="s">
        <v>57</v>
      </c>
      <c r="G38" s="56"/>
      <c r="H38" s="55" t="s">
        <v>58</v>
      </c>
      <c r="I38" s="55"/>
      <c r="J38" s="55"/>
      <c r="K38" s="55"/>
      <c r="L38" s="55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</sheetData>
  <sheetProtection algorithmName="SHA-512" hashValue="Yr5gEyq8SSJafdgxp8lmhP9BGCXaE13uinBcUKEkrN3uF33E7T9ElUwtl0ZIa/rbCJ8ZChak5v6IY8YjIQbCug==" saltValue="wbP9qRm3SXANoAbl+Omnsg==" spinCount="100000" sheet="1" objects="1" scenarios="1"/>
  <mergeCells count="21">
    <mergeCell ref="A28:L28"/>
    <mergeCell ref="A29:L29"/>
    <mergeCell ref="A30:L30"/>
    <mergeCell ref="A31:L31"/>
    <mergeCell ref="A33:Y33"/>
    <mergeCell ref="A38:B38"/>
    <mergeCell ref="C38:E38"/>
    <mergeCell ref="F38:G38"/>
    <mergeCell ref="H38:L38"/>
    <mergeCell ref="A22:L22"/>
    <mergeCell ref="A23:L23"/>
    <mergeCell ref="A24:L24"/>
    <mergeCell ref="A25:L25"/>
    <mergeCell ref="A26:L26"/>
    <mergeCell ref="A27:L27"/>
    <mergeCell ref="A1:Y1"/>
    <mergeCell ref="A2:M2"/>
    <mergeCell ref="A3:L3"/>
    <mergeCell ref="B4:L4"/>
    <mergeCell ref="B5:O5"/>
    <mergeCell ref="A21:L21"/>
  </mergeCells>
  <hyperlinks>
    <hyperlink ref="C38" r:id="rId1" xr:uid="{07117FCE-24E9-4C2E-B1C4-A0568D21CEC3}"/>
    <hyperlink ref="H38" r:id="rId2" xr:uid="{7987AC04-6A5E-4D5D-83C9-B515F110CC69}"/>
  </hyperlinks>
  <pageMargins left="0.25" right="0.25" top="0.75" bottom="0.75" header="0.3" footer="0.3"/>
  <pageSetup paperSize="9" scale="6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LoRa MeteoWind 10byte</vt:lpstr>
      <vt:lpstr>'LoRa MeteoWind 10byte'!Print_Area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Barani</dc:creator>
  <cp:lastModifiedBy>Jan Barani</cp:lastModifiedBy>
  <dcterms:created xsi:type="dcterms:W3CDTF">2022-09-09T11:51:13Z</dcterms:created>
  <dcterms:modified xsi:type="dcterms:W3CDTF">2022-09-09T11:52:42Z</dcterms:modified>
</cp:coreProperties>
</file>