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C:\Users\janba\Downloads\"/>
    </mc:Choice>
  </mc:AlternateContent>
  <xr:revisionPtr revIDLastSave="0" documentId="8_{37ED9302-FA07-46A7-8471-F4D4555BD45A}" xr6:coauthVersionLast="47" xr6:coauthVersionMax="47" xr10:uidLastSave="{00000000-0000-0000-0000-000000000000}"/>
  <bookViews>
    <workbookView xWindow="-120" yWindow="-120" windowWidth="29040" windowHeight="15990" xr2:uid="{00000000-000D-0000-FFFF-FFFF00000000}"/>
  </bookViews>
  <sheets>
    <sheet name="MeteoRain bitmap" sheetId="4" r:id="rId1"/>
    <sheet name="_SSC" sheetId="2" state="veryHidden" r:id="rId2"/>
  </sheets>
  <definedNames>
    <definedName name="_xlnm.Print_Area" localSheetId="0">'MeteoRain bitmap'!$A$1:$O$33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0" i="4" l="1"/>
  <c r="B31" i="4" s="1"/>
  <c r="C30" i="4"/>
  <c r="C31" i="4" s="1"/>
  <c r="D30" i="4"/>
  <c r="D31" i="4" s="1"/>
  <c r="E30" i="4"/>
  <c r="E31" i="4" s="1"/>
  <c r="F30" i="4"/>
  <c r="F31" i="4" s="1"/>
  <c r="G30" i="4"/>
  <c r="G31" i="4" s="1"/>
  <c r="H30" i="4"/>
  <c r="H31" i="4" s="1"/>
  <c r="I30" i="4"/>
  <c r="I31" i="4" s="1"/>
  <c r="J30" i="4"/>
  <c r="J31" i="4" s="1"/>
  <c r="K30" i="4"/>
  <c r="K31" i="4" s="1"/>
  <c r="L30" i="4"/>
  <c r="L31" i="4" s="1"/>
  <c r="M30" i="4"/>
  <c r="M31" i="4" s="1"/>
  <c r="N30" i="4"/>
  <c r="N31" i="4" s="1"/>
  <c r="O30" i="4"/>
  <c r="O31" i="4" s="1"/>
  <c r="P30" i="4"/>
  <c r="P31" i="4" s="1"/>
  <c r="Q30" i="4"/>
  <c r="Q31" i="4" s="1"/>
  <c r="R30" i="4"/>
  <c r="R31" i="4" s="1"/>
  <c r="S30" i="4"/>
  <c r="S31" i="4" s="1"/>
  <c r="T30" i="4"/>
  <c r="T31" i="4" s="1"/>
  <c r="U30" i="4"/>
  <c r="U31" i="4" s="1"/>
  <c r="V30" i="4"/>
  <c r="V31" i="4" s="1"/>
  <c r="W30" i="4"/>
  <c r="W31" i="4" s="1"/>
  <c r="X30" i="4"/>
  <c r="X31" i="4" s="1"/>
  <c r="Y30" i="4"/>
  <c r="Y31" i="4" s="1"/>
  <c r="I13" i="4"/>
  <c r="I19" i="4" s="1"/>
  <c r="H14" i="4"/>
  <c r="H16" i="4" s="1"/>
  <c r="H19" i="4" s="1"/>
  <c r="F14" i="4"/>
  <c r="G14" i="4"/>
  <c r="G16" i="4"/>
  <c r="G19" i="4"/>
  <c r="F16" i="4"/>
  <c r="F19" i="4" s="1"/>
  <c r="E14" i="4"/>
  <c r="E16" i="4" s="1"/>
  <c r="E19" i="4" s="1"/>
  <c r="D14" i="4"/>
  <c r="D16" i="4"/>
  <c r="D19" i="4"/>
  <c r="C14" i="4"/>
  <c r="C16" i="4" s="1"/>
  <c r="C19" i="4" s="1"/>
  <c r="B14" i="4"/>
  <c r="B16" i="4" s="1"/>
  <c r="B19" i="4" s="1"/>
  <c r="C6" i="4"/>
  <c r="D6" i="4" s="1"/>
  <c r="E6" i="4" s="1"/>
  <c r="F6" i="4" s="1"/>
  <c r="G6" i="4" s="1"/>
  <c r="H6" i="4" s="1"/>
  <c r="B5" i="4" l="1"/>
  <c r="D8" i="4" s="1"/>
  <c r="D9" i="4" s="1"/>
  <c r="D10" i="4" s="1"/>
  <c r="D20" i="4" s="1"/>
  <c r="H8" i="4" l="1"/>
  <c r="H9" i="4" s="1"/>
  <c r="H10" i="4" s="1"/>
  <c r="H20" i="4" s="1"/>
  <c r="G8" i="4"/>
  <c r="G9" i="4" s="1"/>
  <c r="G10" i="4" s="1"/>
  <c r="G20" i="4" s="1"/>
  <c r="F8" i="4"/>
  <c r="F9" i="4" s="1"/>
  <c r="F10" i="4" s="1"/>
  <c r="F20" i="4" s="1"/>
  <c r="C8" i="4"/>
  <c r="C9" i="4" s="1"/>
  <c r="C10" i="4" s="1"/>
  <c r="C20" i="4" s="1"/>
  <c r="E8" i="4"/>
  <c r="E9" i="4" s="1"/>
  <c r="E10" i="4" s="1"/>
  <c r="E20" i="4" s="1"/>
  <c r="B8" i="4"/>
  <c r="B9" i="4" s="1"/>
  <c r="B10" i="4" s="1"/>
</calcChain>
</file>

<file path=xl/sharedStrings.xml><?xml version="1.0" encoding="utf-8"?>
<sst xmlns="http://schemas.openxmlformats.org/spreadsheetml/2006/main" count="53" uniqueCount="51">
  <si>
    <t>Battery</t>
  </si>
  <si>
    <t>units</t>
  </si>
  <si>
    <t>resolution</t>
  </si>
  <si>
    <t>min value</t>
  </si>
  <si>
    <t>max value</t>
  </si>
  <si>
    <t>V</t>
  </si>
  <si>
    <t>bits</t>
  </si>
  <si>
    <t>req max value</t>
  </si>
  <si>
    <t>req min value</t>
  </si>
  <si>
    <t>Check</t>
  </si>
  <si>
    <t>max no. of values</t>
  </si>
  <si>
    <t>hex converted to binary =</t>
  </si>
  <si>
    <t xml:space="preserve"> number position in byte string =</t>
  </si>
  <si>
    <t>hex value @ position in byte string =</t>
  </si>
  <si>
    <t>converted to binary value @ position in byte string =</t>
  </si>
  <si>
    <t>bit shifting string start position =</t>
  </si>
  <si>
    <t>Converted value in output units =</t>
  </si>
  <si>
    <t>converted to binary =</t>
  </si>
  <si>
    <t>converted to decimal =</t>
  </si>
  <si>
    <t>Physical Property Measured =</t>
  </si>
  <si>
    <t xml:space="preserve">www.baranidesign.com </t>
  </si>
  <si>
    <t xml:space="preserve">+421 948 067 125    </t>
  </si>
  <si>
    <t>sales@baranidesign.com</t>
  </si>
  <si>
    <t>n/a</t>
  </si>
  <si>
    <t>Byte string conversion calculations to binary number format</t>
  </si>
  <si>
    <t>bit SUM</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</si>
  <si>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chrome.exe"},{"Name":"firefox.exe"}],"ConversionPath":"C:\\Users\\baranij\\Downloads"},"AdvancedSettingsModels":[],"Dropbox":{"AccessToken":"","AccessSecret":""},"SpreadsheetServer":{"Username":"","Password":"","ServerUrl":""},"ConfigureSubmitDefault":{"Email":"jan@baranidesign.com"},"MessageBubble":{"Close":false,"TopMsg":0},"CustomizeTheme":{"Theme":""},"QrSetting":{"ShowOnConversion":true},"CongratsPage":{"LastOpenedVersion":""},"LocalWebServer":{"Port":"8888"},"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t>
  </si>
  <si>
    <t>ALLMETEO OPEN RAIN Data Format: MeteoRain IoT Sigfox &amp; LoRaWAN wireless message bit string verifier calculator</t>
  </si>
  <si>
    <t>MeteoRain IoT PROTOCOL START BIT (Type) = 0</t>
  </si>
  <si>
    <t>seconds</t>
  </si>
  <si>
    <t>boolean</t>
  </si>
  <si>
    <t>Is internal temp
&gt; 2 °C (1=YES)</t>
  </si>
  <si>
    <t>CALCULATED OUTPUT VALUES =</t>
  </si>
  <si>
    <t>Heater status is used only in heated rain gauges and indicates when heater is running.</t>
  </si>
  <si>
    <t>Sensor Error or N/A = Maximum possible bit value for each measurand in binary = 111111…. (FFFFF…. In hex) signifies measurement error code (except for Rain register which is cumulative revolving.</t>
  </si>
  <si>
    <t xml:space="preserve">Copyright©2020 BARANI DESIGN TECHNOLOGIES s.r.o.    </t>
  </si>
  <si>
    <t>clicks/pulses 
(Unitless value. Before displaying,
multiply by rain gauge resolution)</t>
  </si>
  <si>
    <t>Rain Intensity Correction 
to Rain Clicks 
(revolving counter)</t>
  </si>
  <si>
    <t>Rain Clicks 
(revolving counter)</t>
  </si>
  <si>
    <t>Time Interval 
(min time interval between successive pulses)</t>
  </si>
  <si>
    <t>Heater status 
(1=ON)</t>
  </si>
  <si>
    <t>Rain (revolving counter) value is a revolving counter which returns to zero after the maximum 4096 value is reached and starts counting up again. For each 10 minute data transmit interval, the amount of rain is equal to the difference between two consecutive values of this register times the rain gauge resolution. (Rain gauge intensity correction below may be added to this value if desired if high intensity rain rates over 200 mm/hr have occurred.)</t>
  </si>
  <si>
    <t>Rain gauge internal temperature warning (Is internal temperature &gt; 2 °C?) is used to warn of possible ground frost and its affect on rain gauge measurements (0 = internal rain gauge temperature is less than 2 °C, 1 = internal temperature is higher than 2 °C)</t>
  </si>
  <si>
    <t xml:space="preserve">Rain Intensity correction is added to the amount of Rain Clicks of the above revolving counter. For each 10 minute data transmit interval, the amount of rain the rain gauge may have missed due to high rain intensities above 200 mm/hr is equal to the difference between two consecutive values of this register times the rain gauge resolution. </t>
  </si>
  <si>
    <t>Minimum time between clicks is the minimum elapsed time between 2 successive rain gauge tipping bucket mechanism signals. It is sent as 182/time. It is used to determine the maximum instantaneous rain rate. (Rain gauge resolution divided by Minimum time between clicks results Rain rate.)</t>
  </si>
  <si>
    <t>Index</t>
  </si>
  <si>
    <t>This calculator is meant for quick message decoding for MeteoWind IoT wind transmitters that send a bit-shifted string. (Sigfox: 8 Bytes comply with Worldwide regulations duty cycle to allow 144 messages/day.)</t>
  </si>
  <si>
    <t>Input 6 byte or longer string (hex) =</t>
  </si>
  <si>
    <t>047807FFC028</t>
  </si>
  <si>
    <t>{"IsHide":false,"HiddenInExcel":false,"SheetId":-1,"Name":"MeteoRain bitmap","Guid":"UEP2RA","Index":1,"VisibleRange":"","SheetTheme":{"TabColor":"","BodyColor":"","BodyImage":""},"IsPrintSheet":false}</t>
  </si>
  <si>
    <t>{"InputDetection":2,"RecalcMode":0,"Layout":0,"LayoutSamePagesHeightEnabled":false,"Theme":{"BgColor":"#FFFFFFFF","BgImage":"","InputBorderStyle":2,"AppliedTheme":""},"SmartphoneSettings":{"ViewportLock":true,"UseOldViewEngine":false,"EnableZoom":false,"EnableSwipe":false,"HideToolbar":false,"InheritBackgroundColor":false,"CheckboxFlavor":1,"ShowBubble":false},"Name":"","Flavor":0,"Edition":3,"CopyProtect":{"IsEnabled":false,"DomainName":""},"HideSscPoweredlogo":false,"AspnetConfig":{"BrowseUrl":"http://localhost/ssc","FileExtension":0},"NodeSecureLoginEnabled":false,"SmartphoneTheme":1,"Toolbar":{"Position":1,"IsSubmit":true,"IsPrintSheet":false,"IsPrintAll":false,"IsPrintThis":false,"IsReset":true,"IsUpdate":true},"ConfigureSubmit":{"IsShowCaptcha":false,"IsUseSscWebServer":true,"ReceiverCode":"jan@baranidesign.com","IsFreeService":false,"IsAdvanceService":true,"IsSecureEmail":false,"IsDemonstrationService":false,"AfterSuccessfulSubmit":"","AfterFailSubmit":"","AfterCancelWizard":"","IsUseOwnWebServer":false,"OwnWebServerURL":"","OwnWebServerTarget":"","SubmitTarget":0},"IgnoreBgInputCell":false,"ButtonStyle":0,"ResponsiveDesignDisabled":false,"HideLookupRange":false,"BrowserStorageEnabled":false,"RealtimeSyncEnabled":true,"GoogleAnalyticsTrackingId":"","GoogleApiKey":"","ChartSelected":3,"ChartYAxisFixed":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</si>
</sst>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bits&quot;"/>
    <numFmt numFmtId="165" formatCode="0&quot;th bit&quot;"/>
    <numFmt numFmtId="166" formatCode="0&quot;st bit&quot;"/>
  </numFmts>
  <fonts count="16" x14ac:knownFonts="1">
    <font>
      <sz val="11"/>
      <color theme="1"/>
      <name val="Calibri"/>
      <family val="2"/>
      <scheme val="minor"/>
    </font>
    <font>
      <b/>
      <sz val="11"/>
      <color theme="1"/>
      <name val="Calibri"/>
      <family val="2"/>
      <scheme val="minor"/>
    </font>
    <font>
      <sz val="11"/>
      <color theme="0" tint="-0.499984740745262"/>
      <name val="Calibri"/>
      <family val="2"/>
      <scheme val="minor"/>
    </font>
    <font>
      <b/>
      <sz val="11"/>
      <color theme="0" tint="-0.499984740745262"/>
      <name val="Calibri"/>
      <family val="2"/>
      <scheme val="minor"/>
    </font>
    <font>
      <sz val="11"/>
      <color theme="0" tint="-0.34998626667073579"/>
      <name val="Calibri"/>
      <family val="2"/>
      <scheme val="minor"/>
    </font>
    <font>
      <b/>
      <sz val="11"/>
      <color theme="0" tint="-0.34998626667073579"/>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b/>
      <sz val="11"/>
      <color rgb="FF0070C0"/>
      <name val="Calibri"/>
      <family val="2"/>
      <scheme val="minor"/>
    </font>
    <font>
      <sz val="11"/>
      <color rgb="FF0070C0"/>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69">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164" fontId="2"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3" fillId="0" borderId="4" xfId="0" applyFont="1" applyBorder="1" applyAlignment="1">
      <alignment horizontal="left" vertical="center"/>
    </xf>
    <xf numFmtId="0" fontId="0" fillId="2" borderId="6" xfId="0" applyFill="1" applyBorder="1" applyAlignment="1">
      <alignment horizontal="center" vertical="center"/>
    </xf>
    <xf numFmtId="0" fontId="0" fillId="0" borderId="6" xfId="0" applyBorder="1" applyAlignment="1">
      <alignment horizontal="center" vertical="center"/>
    </xf>
    <xf numFmtId="0" fontId="1" fillId="0" borderId="7" xfId="0" applyFont="1" applyBorder="1" applyAlignment="1">
      <alignment horizontal="center" vertical="center"/>
    </xf>
    <xf numFmtId="0" fontId="0" fillId="2" borderId="7" xfId="0" applyFont="1" applyFill="1" applyBorder="1" applyAlignment="1">
      <alignment horizontal="center" vertical="center"/>
    </xf>
    <xf numFmtId="1" fontId="2" fillId="0" borderId="1"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center"/>
    </xf>
    <xf numFmtId="0" fontId="4" fillId="0" borderId="0" xfId="0" applyFont="1" applyAlignment="1">
      <alignment horizontal="center" vertical="center"/>
    </xf>
    <xf numFmtId="165" fontId="4" fillId="0" borderId="9" xfId="0" applyNumberFormat="1" applyFont="1" applyBorder="1" applyAlignment="1">
      <alignment horizontal="center" vertical="center"/>
    </xf>
    <xf numFmtId="0" fontId="1" fillId="0" borderId="9" xfId="0" applyFont="1" applyBorder="1" applyAlignment="1">
      <alignment horizontal="center" vertical="center"/>
    </xf>
    <xf numFmtId="0" fontId="4" fillId="0" borderId="9" xfId="0" applyFont="1" applyBorder="1" applyAlignment="1">
      <alignment horizontal="center" vertical="center"/>
    </xf>
    <xf numFmtId="166" fontId="4" fillId="0" borderId="9" xfId="0" applyNumberFormat="1" applyFont="1" applyBorder="1" applyAlignment="1">
      <alignment horizontal="center" vertical="center"/>
    </xf>
    <xf numFmtId="2" fontId="4" fillId="0" borderId="0" xfId="0" applyNumberFormat="1" applyFont="1" applyAlignment="1">
      <alignment horizontal="center" vertical="center"/>
    </xf>
    <xf numFmtId="0" fontId="1" fillId="0" borderId="0" xfId="0" applyFont="1" applyAlignment="1">
      <alignment horizontal="left" vertical="center"/>
    </xf>
    <xf numFmtId="0" fontId="9" fillId="0" borderId="8" xfId="0" applyFont="1" applyBorder="1" applyAlignment="1">
      <alignment horizontal="center" vertical="center"/>
    </xf>
    <xf numFmtId="0" fontId="9" fillId="2" borderId="3" xfId="0" applyFont="1" applyFill="1" applyBorder="1" applyAlignment="1">
      <alignment horizontal="center" vertical="center"/>
    </xf>
    <xf numFmtId="0" fontId="0" fillId="2" borderId="0" xfId="0" applyFill="1" applyAlignment="1">
      <alignment horizontal="center" vertical="center"/>
    </xf>
    <xf numFmtId="0" fontId="9" fillId="2" borderId="0" xfId="0" applyFont="1" applyFill="1" applyAlignment="1">
      <alignment horizontal="center" vertical="center"/>
    </xf>
    <xf numFmtId="0" fontId="4" fillId="0" borderId="0" xfId="0" applyFont="1" applyAlignment="1">
      <alignment horizontal="left" vertical="center"/>
    </xf>
    <xf numFmtId="0" fontId="13" fillId="0" borderId="5" xfId="0" applyFont="1" applyBorder="1" applyAlignment="1">
      <alignment horizontal="left" vertical="center"/>
    </xf>
    <xf numFmtId="0" fontId="11" fillId="0" borderId="0" xfId="0" applyFont="1" applyAlignment="1">
      <alignment vertical="center"/>
    </xf>
    <xf numFmtId="0" fontId="7" fillId="0" borderId="0" xfId="0" applyFont="1" applyFill="1" applyAlignment="1">
      <alignment vertical="center" wrapText="1"/>
    </xf>
    <xf numFmtId="0" fontId="12" fillId="0" borderId="0" xfId="0" applyFont="1" applyFill="1" applyAlignment="1">
      <alignment vertical="center"/>
    </xf>
    <xf numFmtId="0" fontId="0" fillId="0" borderId="0" xfId="0" applyFill="1" applyAlignment="1">
      <alignment horizontal="center" vertical="center"/>
    </xf>
    <xf numFmtId="164" fontId="0"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2" fontId="4" fillId="0" borderId="0" xfId="0" applyNumberFormat="1" applyFont="1" applyFill="1" applyAlignment="1">
      <alignment horizontal="center" vertical="center"/>
    </xf>
    <xf numFmtId="0" fontId="0" fillId="0" borderId="0" xfId="0" applyFont="1" applyFill="1" applyAlignment="1">
      <alignment vertical="center"/>
    </xf>
    <xf numFmtId="0" fontId="1" fillId="2" borderId="4" xfId="0" applyFont="1" applyFill="1" applyBorder="1" applyAlignment="1">
      <alignment horizontal="left" vertical="center"/>
    </xf>
    <xf numFmtId="164" fontId="0" fillId="2" borderId="1" xfId="0" applyNumberFormat="1" applyFont="1" applyFill="1" applyBorder="1" applyAlignment="1">
      <alignment horizontal="center" vertical="center"/>
    </xf>
    <xf numFmtId="0" fontId="11" fillId="3" borderId="0" xfId="0" applyFont="1" applyFill="1" applyAlignment="1">
      <alignment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 fillId="0" borderId="9" xfId="0" applyFont="1" applyBorder="1" applyAlignment="1">
      <alignment horizontal="center" vertical="center" wrapText="1"/>
    </xf>
    <xf numFmtId="0" fontId="6" fillId="3" borderId="0" xfId="0" applyFont="1" applyFill="1" applyBorder="1" applyAlignment="1">
      <alignment horizontal="center" vertical="center"/>
    </xf>
    <xf numFmtId="0" fontId="14" fillId="0" borderId="0" xfId="0" applyFont="1"/>
    <xf numFmtId="0" fontId="14" fillId="0" borderId="0" xfId="0" applyFont="1" applyFill="1" applyAlignment="1">
      <alignment horizontal="center" vertical="center"/>
    </xf>
    <xf numFmtId="0" fontId="14" fillId="0" borderId="0" xfId="0" applyFont="1" applyAlignment="1">
      <alignment horizontal="center" vertical="center"/>
    </xf>
    <xf numFmtId="164" fontId="1" fillId="2" borderId="1" xfId="0" applyNumberFormat="1" applyFont="1" applyFill="1" applyBorder="1" applyAlignment="1">
      <alignment horizontal="center" vertical="center"/>
    </xf>
    <xf numFmtId="0" fontId="15" fillId="0" borderId="0" xfId="0" applyFont="1" applyAlignment="1">
      <alignment horizontal="right" vertical="center"/>
    </xf>
    <xf numFmtId="164" fontId="11" fillId="2" borderId="1" xfId="0" applyNumberFormat="1" applyFont="1" applyFill="1" applyBorder="1" applyAlignment="1">
      <alignment horizontal="center" vertical="center"/>
    </xf>
    <xf numFmtId="0" fontId="6" fillId="0" borderId="0" xfId="0" applyFont="1" applyAlignment="1">
      <alignment horizontal="left" vertical="center"/>
    </xf>
    <xf numFmtId="49" fontId="10" fillId="0" borderId="0" xfId="0" applyNumberFormat="1" applyFont="1" applyAlignment="1" applyProtection="1">
      <alignment horizontal="left" vertical="center"/>
      <protection locked="0"/>
    </xf>
    <xf numFmtId="0" fontId="4" fillId="0" borderId="0" xfId="0" applyFont="1" applyAlignment="1">
      <alignment horizontal="left" vertical="center"/>
    </xf>
    <xf numFmtId="0" fontId="7"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8" fillId="0" borderId="0" xfId="1" applyAlignment="1">
      <alignment horizontal="center" vertical="center"/>
    </xf>
    <xf numFmtId="0" fontId="0" fillId="0" borderId="0" xfId="0" quotePrefix="1" applyFont="1" applyAlignment="1">
      <alignment horizontal="center" vertical="center"/>
    </xf>
    <xf numFmtId="0" fontId="12"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s@baranidesign.com" TargetMode="External"/><Relationship Id="rId1" Type="http://schemas.openxmlformats.org/officeDocument/2006/relationships/hyperlink" Target="http://www.baranidesign.com/" TargetMode="Externa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3"/>
  <sheetViews>
    <sheetView tabSelected="1" workbookViewId="0">
      <selection activeCell="B4" sqref="B4:L4"/>
    </sheetView>
  </sheetViews>
  <sheetFormatPr defaultRowHeight="15" x14ac:dyDescent="0.25"/>
  <cols>
    <col min="1" max="1" width="48.28515625" style="1" bestFit="1" customWidth="1"/>
    <col min="2" max="2" width="6.7109375" style="2" bestFit="1" customWidth="1"/>
    <col min="3" max="3" width="13.28515625" style="1" bestFit="1" customWidth="1"/>
    <col min="4" max="4" width="25.5703125" style="1" customWidth="1"/>
    <col min="5" max="5" width="23.140625" style="1" customWidth="1"/>
    <col min="6" max="6" width="19.85546875" style="1" customWidth="1"/>
    <col min="7" max="7" width="14" style="1" customWidth="1"/>
    <col min="8" max="8" width="28" style="1" customWidth="1"/>
    <col min="9" max="9" width="13.5703125" style="1" customWidth="1"/>
    <col min="10" max="10" width="13.42578125" style="1" bestFit="1" customWidth="1"/>
    <col min="11" max="12" width="13.5703125" style="1" customWidth="1"/>
    <col min="13" max="16" width="13.5703125" style="35" customWidth="1"/>
    <col min="17" max="17" width="8.140625" style="35" bestFit="1" customWidth="1"/>
    <col min="18" max="25" width="5" style="35" bestFit="1" customWidth="1"/>
    <col min="26" max="16384" width="9.140625" style="1"/>
  </cols>
  <sheetData>
    <row r="1" spans="1:25" ht="18.75" x14ac:dyDescent="0.25">
      <c r="A1" s="58" t="s">
        <v>27</v>
      </c>
      <c r="B1" s="58"/>
      <c r="C1" s="58"/>
      <c r="D1" s="58"/>
      <c r="E1" s="58"/>
      <c r="F1" s="58"/>
      <c r="G1" s="58"/>
      <c r="H1" s="58"/>
      <c r="I1" s="58"/>
      <c r="J1" s="58"/>
      <c r="K1" s="58"/>
      <c r="L1" s="58"/>
      <c r="M1" s="58"/>
      <c r="N1" s="58"/>
      <c r="O1" s="58"/>
      <c r="P1" s="58"/>
      <c r="Q1" s="58"/>
      <c r="R1" s="58"/>
      <c r="S1" s="58"/>
      <c r="T1" s="58"/>
      <c r="U1" s="58"/>
      <c r="V1" s="58"/>
      <c r="W1" s="58"/>
      <c r="X1" s="58"/>
      <c r="Y1" s="58"/>
    </row>
    <row r="2" spans="1:25" ht="34.5" customHeight="1" x14ac:dyDescent="0.25">
      <c r="A2" s="61" t="s">
        <v>46</v>
      </c>
      <c r="B2" s="61"/>
      <c r="C2" s="61"/>
      <c r="D2" s="61"/>
      <c r="E2" s="61"/>
      <c r="F2" s="61"/>
      <c r="G2" s="61"/>
      <c r="H2" s="61"/>
      <c r="I2" s="61"/>
      <c r="J2" s="61"/>
      <c r="K2" s="61"/>
      <c r="L2" s="61"/>
      <c r="M2" s="61"/>
      <c r="N2" s="33"/>
      <c r="O2" s="33"/>
      <c r="P2" s="33"/>
      <c r="Q2" s="33"/>
      <c r="R2" s="33"/>
      <c r="S2" s="33"/>
      <c r="T2" s="33"/>
      <c r="U2" s="33"/>
      <c r="V2" s="33"/>
      <c r="W2" s="33"/>
      <c r="X2" s="33"/>
      <c r="Y2" s="33"/>
    </row>
    <row r="3" spans="1:25" x14ac:dyDescent="0.25">
      <c r="A3" s="63" t="s">
        <v>28</v>
      </c>
      <c r="B3" s="63"/>
      <c r="C3" s="63"/>
      <c r="D3" s="63"/>
      <c r="E3" s="63"/>
      <c r="F3" s="63"/>
      <c r="G3" s="63"/>
      <c r="H3" s="63"/>
      <c r="I3" s="63"/>
      <c r="J3" s="63"/>
      <c r="K3" s="63"/>
      <c r="L3" s="63"/>
      <c r="M3" s="34"/>
      <c r="N3" s="34"/>
      <c r="O3" s="34"/>
      <c r="P3" s="34"/>
      <c r="Q3" s="34"/>
      <c r="R3" s="34"/>
      <c r="S3" s="34"/>
      <c r="T3" s="34"/>
      <c r="U3" s="34"/>
      <c r="V3" s="34"/>
      <c r="W3" s="34"/>
      <c r="X3" s="34"/>
      <c r="Y3" s="34"/>
    </row>
    <row r="4" spans="1:25" ht="15.75" x14ac:dyDescent="0.25">
      <c r="A4" s="56" t="s">
        <v>47</v>
      </c>
      <c r="B4" s="59" t="s">
        <v>48</v>
      </c>
      <c r="C4" s="59"/>
      <c r="D4" s="59"/>
      <c r="E4" s="59"/>
      <c r="F4" s="59"/>
      <c r="G4" s="59"/>
      <c r="H4" s="59"/>
      <c r="I4" s="59"/>
      <c r="J4" s="59"/>
      <c r="K4" s="59"/>
      <c r="L4" s="59"/>
    </row>
    <row r="5" spans="1:25" x14ac:dyDescent="0.25">
      <c r="A5" s="16" t="s">
        <v>11</v>
      </c>
      <c r="B5" s="60" t="str">
        <f>CONCATENATE(B31,C31,D31,E31,F31,G31,H31,I31,J31,K31,L31,M31,N31,O31,P31,Q31,R31,S31,T31,U31,V31,W31,X31,Y31)</f>
        <v>000001000111100000000111111111111100000000101000000000000000000000000000000000000000000000000000</v>
      </c>
      <c r="C5" s="60"/>
      <c r="D5" s="60"/>
      <c r="E5" s="60"/>
      <c r="F5" s="60"/>
      <c r="G5" s="60"/>
      <c r="H5" s="60"/>
      <c r="I5" s="60"/>
      <c r="J5" s="60"/>
      <c r="K5" s="60"/>
      <c r="L5" s="60"/>
    </row>
    <row r="6" spans="1:25" x14ac:dyDescent="0.25">
      <c r="A6" s="18" t="s">
        <v>15</v>
      </c>
      <c r="B6" s="23">
        <v>1</v>
      </c>
      <c r="C6" s="20">
        <f t="shared" ref="C6:F6" si="0">B6+B13</f>
        <v>9</v>
      </c>
      <c r="D6" s="20">
        <f t="shared" si="0"/>
        <v>14</v>
      </c>
      <c r="E6" s="20">
        <f t="shared" si="0"/>
        <v>26</v>
      </c>
      <c r="F6" s="20">
        <f t="shared" si="0"/>
        <v>34</v>
      </c>
      <c r="G6" s="20">
        <f>F6+F13</f>
        <v>35</v>
      </c>
      <c r="H6" s="20">
        <f>G6+G13</f>
        <v>36</v>
      </c>
      <c r="I6" s="28"/>
      <c r="J6" s="35"/>
      <c r="K6" s="35"/>
      <c r="L6" s="35"/>
      <c r="W6" s="1"/>
      <c r="X6" s="1"/>
      <c r="Y6" s="1"/>
    </row>
    <row r="7" spans="1:25" ht="60" x14ac:dyDescent="0.25">
      <c r="A7" s="18" t="s">
        <v>19</v>
      </c>
      <c r="B7" s="21" t="s">
        <v>45</v>
      </c>
      <c r="C7" s="21" t="s">
        <v>0</v>
      </c>
      <c r="D7" s="50" t="s">
        <v>38</v>
      </c>
      <c r="E7" s="50" t="s">
        <v>39</v>
      </c>
      <c r="F7" s="50" t="s">
        <v>31</v>
      </c>
      <c r="G7" s="50" t="s">
        <v>40</v>
      </c>
      <c r="H7" s="50" t="s">
        <v>37</v>
      </c>
      <c r="I7" s="28"/>
      <c r="J7" s="35"/>
      <c r="K7" s="35"/>
      <c r="L7" s="35"/>
      <c r="W7" s="1"/>
      <c r="X7" s="1"/>
      <c r="Y7" s="1"/>
    </row>
    <row r="8" spans="1:25" x14ac:dyDescent="0.25">
      <c r="A8" s="16" t="s">
        <v>17</v>
      </c>
      <c r="B8" s="22" t="str">
        <f t="shared" ref="B8:G8" si="1">MID($B5,B6,B13)</f>
        <v>00000100</v>
      </c>
      <c r="C8" s="22" t="str">
        <f t="shared" si="1"/>
        <v>01111</v>
      </c>
      <c r="D8" s="22" t="str">
        <f t="shared" si="1"/>
        <v>000000001111</v>
      </c>
      <c r="E8" s="22" t="str">
        <f t="shared" si="1"/>
        <v>11111111</v>
      </c>
      <c r="F8" s="22" t="str">
        <f t="shared" si="1"/>
        <v>1</v>
      </c>
      <c r="G8" s="22" t="str">
        <f t="shared" si="1"/>
        <v>0</v>
      </c>
      <c r="H8" s="22" t="str">
        <f t="shared" ref="H8" si="2">MID($B5,H6,H13)</f>
        <v>000000010100</v>
      </c>
      <c r="I8" s="28"/>
      <c r="J8" s="35"/>
      <c r="K8" s="35"/>
      <c r="L8" s="35"/>
      <c r="W8" s="1"/>
      <c r="X8" s="1"/>
      <c r="Y8" s="1"/>
    </row>
    <row r="9" spans="1:25" x14ac:dyDescent="0.25">
      <c r="A9" s="16" t="s">
        <v>18</v>
      </c>
      <c r="B9" s="22">
        <f>BIN2DEC(B8)</f>
        <v>4</v>
      </c>
      <c r="C9" s="22">
        <f>BIN2DEC(C8)</f>
        <v>15</v>
      </c>
      <c r="D9" s="22">
        <f>BIN2DEC(RIGHT(D8,8))+256*BIN2DEC(LEFT(D8,4))</f>
        <v>15</v>
      </c>
      <c r="E9" s="22">
        <f>BIN2DEC(RIGHT(E8,8))</f>
        <v>255</v>
      </c>
      <c r="F9" s="22">
        <f t="shared" ref="F9:G9" si="3">BIN2DEC(F8)</f>
        <v>1</v>
      </c>
      <c r="G9" s="22">
        <f t="shared" si="3"/>
        <v>0</v>
      </c>
      <c r="H9" s="22">
        <f>BIN2DEC(RIGHT(H8,8))+256*BIN2DEC(LEFT(H8,4))</f>
        <v>20</v>
      </c>
      <c r="I9" s="28"/>
      <c r="J9" s="35"/>
      <c r="K9" s="35"/>
      <c r="L9" s="35"/>
      <c r="W9" s="1"/>
      <c r="X9" s="1"/>
      <c r="Y9" s="1"/>
    </row>
    <row r="10" spans="1:25" ht="15.75" thickBot="1" x14ac:dyDescent="0.3">
      <c r="A10" s="25" t="s">
        <v>16</v>
      </c>
      <c r="B10" s="26">
        <f>B9</f>
        <v>4</v>
      </c>
      <c r="C10" s="26">
        <f t="shared" ref="C10:G10" si="4">C9*C12+C15</f>
        <v>3.75</v>
      </c>
      <c r="D10" s="26">
        <f t="shared" si="4"/>
        <v>15</v>
      </c>
      <c r="E10" s="26">
        <f t="shared" si="4"/>
        <v>255</v>
      </c>
      <c r="F10" s="26">
        <f t="shared" si="4"/>
        <v>1</v>
      </c>
      <c r="G10" s="26">
        <f t="shared" si="4"/>
        <v>0</v>
      </c>
      <c r="H10" s="26">
        <f t="shared" ref="H10" si="5">H9*H12+H15</f>
        <v>0.2</v>
      </c>
      <c r="I10" s="29" t="s">
        <v>25</v>
      </c>
      <c r="J10" s="35"/>
      <c r="K10" s="35"/>
      <c r="L10" s="35"/>
      <c r="W10" s="1"/>
      <c r="X10" s="1"/>
      <c r="Y10" s="1"/>
    </row>
    <row r="11" spans="1:25" ht="45" x14ac:dyDescent="0.25">
      <c r="A11" s="8" t="s">
        <v>1</v>
      </c>
      <c r="B11" s="48" t="s">
        <v>23</v>
      </c>
      <c r="C11" s="48" t="s">
        <v>5</v>
      </c>
      <c r="D11" s="49" t="s">
        <v>36</v>
      </c>
      <c r="E11" s="48" t="s">
        <v>29</v>
      </c>
      <c r="F11" s="48" t="s">
        <v>30</v>
      </c>
      <c r="G11" s="48" t="s">
        <v>30</v>
      </c>
      <c r="H11" s="49" t="s">
        <v>36</v>
      </c>
      <c r="I11" s="27"/>
      <c r="J11" s="35"/>
      <c r="K11" s="35"/>
      <c r="L11" s="35"/>
      <c r="W11" s="1"/>
      <c r="X11" s="1"/>
      <c r="Y11" s="1"/>
    </row>
    <row r="12" spans="1:25" x14ac:dyDescent="0.25">
      <c r="A12" s="9" t="s">
        <v>2</v>
      </c>
      <c r="B12" s="5">
        <v>1</v>
      </c>
      <c r="C12" s="5">
        <v>0.05</v>
      </c>
      <c r="D12" s="5">
        <v>1</v>
      </c>
      <c r="E12" s="5">
        <v>1</v>
      </c>
      <c r="F12" s="5">
        <v>1</v>
      </c>
      <c r="G12" s="5">
        <v>1</v>
      </c>
      <c r="H12" s="5">
        <v>0.01</v>
      </c>
      <c r="I12" s="4"/>
      <c r="J12" s="35"/>
      <c r="K12" s="35"/>
      <c r="L12" s="35"/>
      <c r="W12" s="1"/>
      <c r="X12" s="1"/>
      <c r="Y12" s="1"/>
    </row>
    <row r="13" spans="1:25" s="35" customFormat="1" x14ac:dyDescent="0.25">
      <c r="A13" s="45" t="s">
        <v>6</v>
      </c>
      <c r="B13" s="57">
        <v>8</v>
      </c>
      <c r="C13" s="46">
        <v>5</v>
      </c>
      <c r="D13" s="46">
        <v>12</v>
      </c>
      <c r="E13" s="46">
        <v>8</v>
      </c>
      <c r="F13" s="46">
        <v>1</v>
      </c>
      <c r="G13" s="46">
        <v>1</v>
      </c>
      <c r="H13" s="46">
        <v>12</v>
      </c>
      <c r="I13" s="55">
        <f>SUM(B13:H13)</f>
        <v>47</v>
      </c>
      <c r="J13" s="36"/>
      <c r="K13" s="36"/>
      <c r="L13" s="36"/>
      <c r="M13" s="36"/>
      <c r="N13" s="36"/>
    </row>
    <row r="14" spans="1:25" s="3" customFormat="1" x14ac:dyDescent="0.25">
      <c r="A14" s="10" t="s">
        <v>10</v>
      </c>
      <c r="B14" s="15">
        <f t="shared" ref="B14:G14" si="6">2^B13</f>
        <v>256</v>
      </c>
      <c r="C14" s="15">
        <f t="shared" si="6"/>
        <v>32</v>
      </c>
      <c r="D14" s="15">
        <f t="shared" si="6"/>
        <v>4096</v>
      </c>
      <c r="E14" s="15">
        <f t="shared" si="6"/>
        <v>256</v>
      </c>
      <c r="F14" s="15">
        <f t="shared" si="6"/>
        <v>2</v>
      </c>
      <c r="G14" s="15">
        <f t="shared" si="6"/>
        <v>2</v>
      </c>
      <c r="H14" s="15">
        <f t="shared" ref="H14" si="7">2^H13</f>
        <v>4096</v>
      </c>
      <c r="I14" s="6"/>
      <c r="J14" s="37"/>
      <c r="K14" s="37"/>
      <c r="L14" s="37"/>
      <c r="M14" s="37"/>
      <c r="N14" s="37"/>
      <c r="O14" s="38"/>
      <c r="P14" s="38"/>
      <c r="Q14" s="38"/>
      <c r="R14" s="38"/>
      <c r="S14" s="38"/>
      <c r="T14" s="38"/>
      <c r="U14" s="38"/>
      <c r="V14" s="38"/>
    </row>
    <row r="15" spans="1:25" x14ac:dyDescent="0.25">
      <c r="A15" s="9" t="s">
        <v>3</v>
      </c>
      <c r="B15" s="5">
        <v>0</v>
      </c>
      <c r="C15" s="5">
        <v>3</v>
      </c>
      <c r="D15" s="5">
        <v>0</v>
      </c>
      <c r="E15" s="5">
        <v>0</v>
      </c>
      <c r="F15" s="5">
        <v>0</v>
      </c>
      <c r="G15" s="5">
        <v>0</v>
      </c>
      <c r="H15" s="5">
        <v>0</v>
      </c>
      <c r="I15" s="4"/>
      <c r="J15" s="35"/>
      <c r="K15" s="35"/>
      <c r="L15" s="35"/>
      <c r="W15" s="1"/>
      <c r="X15" s="1"/>
      <c r="Y15" s="1"/>
    </row>
    <row r="16" spans="1:25" s="3" customFormat="1" x14ac:dyDescent="0.25">
      <c r="A16" s="10" t="s">
        <v>4</v>
      </c>
      <c r="B16" s="7">
        <f t="shared" ref="B16:G16" si="8">(B14-1)*B12+B15</f>
        <v>255</v>
      </c>
      <c r="C16" s="7">
        <f t="shared" si="8"/>
        <v>4.55</v>
      </c>
      <c r="D16" s="7">
        <f t="shared" si="8"/>
        <v>4095</v>
      </c>
      <c r="E16" s="7">
        <f t="shared" si="8"/>
        <v>255</v>
      </c>
      <c r="F16" s="7">
        <f t="shared" si="8"/>
        <v>1</v>
      </c>
      <c r="G16" s="7">
        <f t="shared" si="8"/>
        <v>1</v>
      </c>
      <c r="H16" s="7">
        <f t="shared" ref="H16" si="9">(H14-1)*H12+H15</f>
        <v>40.950000000000003</v>
      </c>
      <c r="I16" s="6"/>
      <c r="J16" s="38"/>
      <c r="K16" s="38"/>
      <c r="L16" s="38"/>
      <c r="M16" s="38"/>
      <c r="N16" s="38"/>
      <c r="O16" s="38"/>
      <c r="P16" s="38"/>
      <c r="Q16" s="38"/>
      <c r="R16" s="38"/>
      <c r="S16" s="38"/>
      <c r="T16" s="38"/>
      <c r="U16" s="38"/>
      <c r="V16" s="38"/>
    </row>
    <row r="17" spans="1:25" x14ac:dyDescent="0.25">
      <c r="A17" s="9" t="s">
        <v>8</v>
      </c>
      <c r="B17" s="5">
        <v>0</v>
      </c>
      <c r="C17" s="5">
        <v>3</v>
      </c>
      <c r="D17" s="5">
        <v>0</v>
      </c>
      <c r="E17" s="5">
        <v>0</v>
      </c>
      <c r="F17" s="5">
        <v>0</v>
      </c>
      <c r="G17" s="5">
        <v>0</v>
      </c>
      <c r="H17" s="5">
        <v>0</v>
      </c>
      <c r="I17" s="4"/>
      <c r="J17" s="35"/>
      <c r="K17" s="35"/>
      <c r="L17" s="35"/>
      <c r="W17" s="1"/>
      <c r="X17" s="1"/>
      <c r="Y17" s="1"/>
    </row>
    <row r="18" spans="1:25" ht="15.75" thickBot="1" x14ac:dyDescent="0.3">
      <c r="A18" s="31" t="s">
        <v>7</v>
      </c>
      <c r="B18" s="12">
        <v>3</v>
      </c>
      <c r="C18" s="12">
        <v>4.5</v>
      </c>
      <c r="D18" s="12">
        <v>4095</v>
      </c>
      <c r="E18" s="12">
        <v>255</v>
      </c>
      <c r="F18" s="12">
        <v>1</v>
      </c>
      <c r="G18" s="12">
        <v>1</v>
      </c>
      <c r="H18" s="12">
        <v>40</v>
      </c>
      <c r="I18" s="11">
        <v>48</v>
      </c>
      <c r="J18" s="35"/>
      <c r="K18" s="35"/>
      <c r="L18" s="35"/>
      <c r="W18" s="1"/>
      <c r="X18" s="1"/>
      <c r="Y18" s="1"/>
    </row>
    <row r="19" spans="1:25" x14ac:dyDescent="0.25">
      <c r="A19" s="13" t="s">
        <v>9</v>
      </c>
      <c r="B19" s="13" t="str">
        <f t="shared" ref="B19:G19" si="10">IF(B16&gt;=B18,"OK","ERROR")</f>
        <v>OK</v>
      </c>
      <c r="C19" s="13" t="str">
        <f t="shared" si="10"/>
        <v>OK</v>
      </c>
      <c r="D19" s="13" t="str">
        <f t="shared" si="10"/>
        <v>OK</v>
      </c>
      <c r="E19" s="13" t="str">
        <f t="shared" si="10"/>
        <v>OK</v>
      </c>
      <c r="F19" s="13" t="str">
        <f t="shared" si="10"/>
        <v>OK</v>
      </c>
      <c r="G19" s="13" t="str">
        <f t="shared" si="10"/>
        <v>OK</v>
      </c>
      <c r="H19" s="13" t="str">
        <f t="shared" ref="H19" si="11">IF(H16&gt;=H18,"OK","ERROR")</f>
        <v>OK</v>
      </c>
      <c r="I19" s="14" t="str">
        <f>IF(I13&lt;=I18,"OK","ERROR")</f>
        <v>OK</v>
      </c>
      <c r="J19" s="35"/>
      <c r="K19" s="35"/>
      <c r="L19" s="35"/>
      <c r="W19" s="1"/>
      <c r="X19" s="1"/>
      <c r="Y19" s="1"/>
    </row>
    <row r="20" spans="1:25" s="54" customFormat="1" ht="18.75" x14ac:dyDescent="0.3">
      <c r="A20" s="51" t="s">
        <v>32</v>
      </c>
      <c r="B20" s="51"/>
      <c r="C20" s="51">
        <f>C10</f>
        <v>3.75</v>
      </c>
      <c r="D20" s="51">
        <f t="shared" ref="D20:G20" si="12">D10</f>
        <v>15</v>
      </c>
      <c r="E20" s="51">
        <f>182/E10</f>
        <v>0.71372549019607845</v>
      </c>
      <c r="F20" s="51">
        <f>F10</f>
        <v>1</v>
      </c>
      <c r="G20" s="51">
        <f t="shared" si="12"/>
        <v>0</v>
      </c>
      <c r="H20" s="51">
        <f t="shared" ref="H20" si="13">H10</f>
        <v>0.2</v>
      </c>
      <c r="I20" s="52"/>
      <c r="J20" s="53"/>
      <c r="K20" s="53"/>
      <c r="L20" s="53"/>
      <c r="M20" s="53"/>
      <c r="N20" s="53"/>
      <c r="O20" s="53"/>
      <c r="P20" s="53"/>
      <c r="Q20" s="53"/>
      <c r="R20" s="53"/>
      <c r="S20" s="53"/>
      <c r="T20" s="53"/>
      <c r="U20" s="53"/>
      <c r="V20" s="53"/>
    </row>
    <row r="21" spans="1:25" s="32" customFormat="1" ht="32.25" customHeight="1" x14ac:dyDescent="0.25">
      <c r="A21" s="62" t="s">
        <v>41</v>
      </c>
      <c r="B21" s="62"/>
      <c r="C21" s="62"/>
      <c r="D21" s="62"/>
      <c r="E21" s="62"/>
      <c r="F21" s="62"/>
      <c r="G21" s="62"/>
      <c r="H21" s="62"/>
      <c r="I21" s="62"/>
      <c r="J21" s="62"/>
      <c r="K21" s="62"/>
      <c r="L21" s="62"/>
      <c r="M21" s="39"/>
      <c r="N21" s="39"/>
      <c r="O21" s="39"/>
      <c r="P21" s="39"/>
      <c r="Q21" s="39"/>
      <c r="R21" s="39"/>
      <c r="S21" s="39"/>
      <c r="T21" s="39"/>
      <c r="U21" s="39"/>
      <c r="V21" s="39"/>
      <c r="W21" s="39"/>
      <c r="X21" s="39"/>
      <c r="Y21" s="39"/>
    </row>
    <row r="22" spans="1:25" s="32" customFormat="1" x14ac:dyDescent="0.25">
      <c r="A22" s="62" t="s">
        <v>44</v>
      </c>
      <c r="B22" s="62"/>
      <c r="C22" s="62"/>
      <c r="D22" s="62"/>
      <c r="E22" s="62"/>
      <c r="F22" s="62"/>
      <c r="G22" s="62"/>
      <c r="H22" s="62"/>
      <c r="I22" s="62"/>
      <c r="J22" s="62"/>
      <c r="K22" s="62"/>
      <c r="L22" s="62"/>
      <c r="M22" s="39"/>
      <c r="N22" s="39"/>
      <c r="O22" s="39"/>
      <c r="P22" s="39"/>
      <c r="Q22" s="39"/>
      <c r="R22" s="39"/>
      <c r="S22" s="39"/>
      <c r="T22" s="39"/>
      <c r="U22" s="39"/>
      <c r="V22" s="39"/>
      <c r="W22" s="39"/>
      <c r="X22" s="39"/>
      <c r="Y22" s="39"/>
    </row>
    <row r="23" spans="1:25" s="32" customFormat="1" x14ac:dyDescent="0.25">
      <c r="A23" s="62" t="s">
        <v>42</v>
      </c>
      <c r="B23" s="62"/>
      <c r="C23" s="62"/>
      <c r="D23" s="62"/>
      <c r="E23" s="62"/>
      <c r="F23" s="62"/>
      <c r="G23" s="62"/>
      <c r="H23" s="62"/>
      <c r="I23" s="62"/>
      <c r="J23" s="62"/>
      <c r="K23" s="62"/>
      <c r="L23" s="62"/>
      <c r="M23" s="39"/>
      <c r="N23" s="39"/>
      <c r="O23" s="39"/>
      <c r="P23" s="39"/>
      <c r="Q23" s="39"/>
      <c r="R23" s="39"/>
      <c r="S23" s="39"/>
      <c r="T23" s="39"/>
      <c r="U23" s="39"/>
      <c r="V23" s="39"/>
      <c r="W23" s="39"/>
      <c r="X23" s="39"/>
      <c r="Y23" s="39"/>
    </row>
    <row r="24" spans="1:25" s="32" customFormat="1" x14ac:dyDescent="0.25">
      <c r="A24" s="62" t="s">
        <v>33</v>
      </c>
      <c r="B24" s="62"/>
      <c r="C24" s="62"/>
      <c r="D24" s="62"/>
      <c r="E24" s="62"/>
      <c r="F24" s="62"/>
      <c r="G24" s="62"/>
      <c r="H24" s="62"/>
      <c r="I24" s="62"/>
      <c r="J24" s="62"/>
      <c r="K24" s="62"/>
      <c r="L24" s="62"/>
      <c r="M24" s="39"/>
      <c r="N24" s="39"/>
      <c r="O24" s="39"/>
      <c r="P24" s="39"/>
      <c r="Q24" s="39"/>
      <c r="R24" s="39"/>
      <c r="S24" s="39"/>
      <c r="T24" s="39"/>
      <c r="U24" s="39"/>
      <c r="V24" s="39"/>
      <c r="W24" s="39"/>
      <c r="X24" s="39"/>
      <c r="Y24" s="39"/>
    </row>
    <row r="25" spans="1:25" s="32" customFormat="1" ht="31.5" customHeight="1" x14ac:dyDescent="0.25">
      <c r="A25" s="62" t="s">
        <v>43</v>
      </c>
      <c r="B25" s="62"/>
      <c r="C25" s="62"/>
      <c r="D25" s="62"/>
      <c r="E25" s="62"/>
      <c r="F25" s="62"/>
      <c r="G25" s="62"/>
      <c r="H25" s="62"/>
      <c r="I25" s="62"/>
      <c r="J25" s="62"/>
      <c r="K25" s="62"/>
      <c r="L25" s="62"/>
      <c r="M25" s="39"/>
      <c r="N25" s="39"/>
      <c r="O25" s="39"/>
      <c r="P25" s="39"/>
      <c r="Q25" s="39"/>
      <c r="R25" s="39"/>
      <c r="S25" s="39"/>
      <c r="T25" s="39"/>
      <c r="U25" s="39"/>
      <c r="V25" s="39"/>
      <c r="W25" s="39"/>
      <c r="X25" s="39"/>
      <c r="Y25" s="39"/>
    </row>
    <row r="26" spans="1:25" s="47" customFormat="1" x14ac:dyDescent="0.25">
      <c r="A26" s="68" t="s">
        <v>34</v>
      </c>
      <c r="B26" s="68"/>
      <c r="C26" s="68"/>
      <c r="D26" s="68"/>
      <c r="E26" s="68"/>
      <c r="F26" s="68"/>
      <c r="G26" s="68"/>
      <c r="H26" s="68"/>
      <c r="I26" s="68"/>
      <c r="J26" s="68"/>
      <c r="K26" s="68"/>
      <c r="L26" s="68"/>
    </row>
    <row r="27" spans="1:25" x14ac:dyDescent="0.25">
      <c r="B27" s="1"/>
      <c r="C27" s="17"/>
      <c r="E27" s="17"/>
      <c r="F27" s="17"/>
      <c r="G27" s="17"/>
      <c r="I27" s="17"/>
      <c r="J27" s="17"/>
      <c r="K27" s="17"/>
      <c r="L27" s="17"/>
      <c r="M27" s="40"/>
      <c r="N27" s="40"/>
      <c r="O27" s="40"/>
      <c r="P27" s="40"/>
      <c r="Q27" s="40"/>
      <c r="R27" s="41"/>
    </row>
    <row r="28" spans="1:25" x14ac:dyDescent="0.25">
      <c r="A28" s="64" t="s">
        <v>24</v>
      </c>
      <c r="B28" s="64"/>
      <c r="C28" s="64"/>
      <c r="D28" s="64"/>
      <c r="E28" s="64"/>
      <c r="F28" s="64"/>
      <c r="G28" s="64"/>
      <c r="H28" s="64"/>
      <c r="I28" s="64"/>
      <c r="J28" s="64"/>
      <c r="K28" s="64"/>
      <c r="L28" s="64"/>
      <c r="M28" s="64"/>
      <c r="N28" s="64"/>
      <c r="O28" s="64"/>
      <c r="P28" s="64"/>
      <c r="Q28" s="64"/>
      <c r="R28" s="64"/>
      <c r="S28" s="64"/>
      <c r="T28" s="64"/>
      <c r="U28" s="64"/>
      <c r="V28" s="64"/>
      <c r="W28" s="64"/>
      <c r="X28" s="64"/>
      <c r="Y28" s="64"/>
    </row>
    <row r="29" spans="1:25" x14ac:dyDescent="0.25">
      <c r="A29" s="30" t="s">
        <v>12</v>
      </c>
      <c r="B29" s="19">
        <v>1</v>
      </c>
      <c r="C29" s="19">
        <v>2</v>
      </c>
      <c r="D29" s="19">
        <v>3</v>
      </c>
      <c r="E29" s="19">
        <v>4</v>
      </c>
      <c r="F29" s="19">
        <v>5</v>
      </c>
      <c r="G29" s="19">
        <v>6</v>
      </c>
      <c r="H29" s="19">
        <v>7</v>
      </c>
      <c r="I29" s="19">
        <v>8</v>
      </c>
      <c r="J29" s="19">
        <v>9</v>
      </c>
      <c r="K29" s="19">
        <v>10</v>
      </c>
      <c r="L29" s="19">
        <v>11</v>
      </c>
      <c r="M29" s="42">
        <v>12</v>
      </c>
      <c r="N29" s="42">
        <v>13</v>
      </c>
      <c r="O29" s="42">
        <v>14</v>
      </c>
      <c r="P29" s="42">
        <v>15</v>
      </c>
      <c r="Q29" s="42">
        <v>16</v>
      </c>
      <c r="R29" s="42">
        <v>17</v>
      </c>
      <c r="S29" s="42">
        <v>18</v>
      </c>
      <c r="T29" s="42">
        <v>19</v>
      </c>
      <c r="U29" s="42">
        <v>20</v>
      </c>
      <c r="V29" s="42">
        <v>21</v>
      </c>
      <c r="W29" s="42">
        <v>22</v>
      </c>
      <c r="X29" s="42">
        <v>23</v>
      </c>
      <c r="Y29" s="42">
        <v>24</v>
      </c>
    </row>
    <row r="30" spans="1:25" x14ac:dyDescent="0.25">
      <c r="A30" s="30" t="s">
        <v>13</v>
      </c>
      <c r="B30" s="24" t="str">
        <f t="shared" ref="B30:Y30" si="14">MID($B4,B29,1)</f>
        <v>0</v>
      </c>
      <c r="C30" s="24" t="str">
        <f t="shared" si="14"/>
        <v>4</v>
      </c>
      <c r="D30" s="24" t="str">
        <f t="shared" si="14"/>
        <v>7</v>
      </c>
      <c r="E30" s="24" t="str">
        <f t="shared" si="14"/>
        <v>8</v>
      </c>
      <c r="F30" s="24" t="str">
        <f t="shared" si="14"/>
        <v>0</v>
      </c>
      <c r="G30" s="24" t="str">
        <f t="shared" si="14"/>
        <v>7</v>
      </c>
      <c r="H30" s="24" t="str">
        <f t="shared" si="14"/>
        <v>F</v>
      </c>
      <c r="I30" s="24" t="str">
        <f t="shared" si="14"/>
        <v>F</v>
      </c>
      <c r="J30" s="24" t="str">
        <f t="shared" si="14"/>
        <v>C</v>
      </c>
      <c r="K30" s="24" t="str">
        <f t="shared" si="14"/>
        <v>0</v>
      </c>
      <c r="L30" s="24" t="str">
        <f t="shared" si="14"/>
        <v>2</v>
      </c>
      <c r="M30" s="43" t="str">
        <f t="shared" si="14"/>
        <v>8</v>
      </c>
      <c r="N30" s="43" t="str">
        <f t="shared" si="14"/>
        <v/>
      </c>
      <c r="O30" s="43" t="str">
        <f t="shared" si="14"/>
        <v/>
      </c>
      <c r="P30" s="43" t="str">
        <f t="shared" si="14"/>
        <v/>
      </c>
      <c r="Q30" s="43" t="str">
        <f t="shared" si="14"/>
        <v/>
      </c>
      <c r="R30" s="43" t="str">
        <f t="shared" si="14"/>
        <v/>
      </c>
      <c r="S30" s="43" t="str">
        <f t="shared" si="14"/>
        <v/>
      </c>
      <c r="T30" s="43" t="str">
        <f t="shared" si="14"/>
        <v/>
      </c>
      <c r="U30" s="43" t="str">
        <f t="shared" si="14"/>
        <v/>
      </c>
      <c r="V30" s="43" t="str">
        <f t="shared" si="14"/>
        <v/>
      </c>
      <c r="W30" s="43" t="str">
        <f t="shared" si="14"/>
        <v/>
      </c>
      <c r="X30" s="43" t="str">
        <f t="shared" si="14"/>
        <v/>
      </c>
      <c r="Y30" s="43" t="str">
        <f t="shared" si="14"/>
        <v/>
      </c>
    </row>
    <row r="31" spans="1:25" x14ac:dyDescent="0.25">
      <c r="A31" s="30" t="s">
        <v>14</v>
      </c>
      <c r="B31" s="19" t="str">
        <f>HEX2BIN(B30,4)</f>
        <v>0000</v>
      </c>
      <c r="C31" s="19" t="str">
        <f t="shared" ref="C31:Y31" si="15">HEX2BIN(C30,4)</f>
        <v>0100</v>
      </c>
      <c r="D31" s="19" t="str">
        <f t="shared" si="15"/>
        <v>0111</v>
      </c>
      <c r="E31" s="19" t="str">
        <f t="shared" si="15"/>
        <v>1000</v>
      </c>
      <c r="F31" s="19" t="str">
        <f t="shared" si="15"/>
        <v>0000</v>
      </c>
      <c r="G31" s="19" t="str">
        <f t="shared" si="15"/>
        <v>0111</v>
      </c>
      <c r="H31" s="19" t="str">
        <f t="shared" si="15"/>
        <v>1111</v>
      </c>
      <c r="I31" s="19" t="str">
        <f t="shared" si="15"/>
        <v>1111</v>
      </c>
      <c r="J31" s="19" t="str">
        <f t="shared" si="15"/>
        <v>1100</v>
      </c>
      <c r="K31" s="19" t="str">
        <f t="shared" si="15"/>
        <v>0000</v>
      </c>
      <c r="L31" s="19" t="str">
        <f t="shared" si="15"/>
        <v>0010</v>
      </c>
      <c r="M31" s="42" t="str">
        <f t="shared" si="15"/>
        <v>1000</v>
      </c>
      <c r="N31" s="42" t="str">
        <f t="shared" si="15"/>
        <v>0000</v>
      </c>
      <c r="O31" s="42" t="str">
        <f t="shared" si="15"/>
        <v>0000</v>
      </c>
      <c r="P31" s="42" t="str">
        <f t="shared" si="15"/>
        <v>0000</v>
      </c>
      <c r="Q31" s="42" t="str">
        <f t="shared" si="15"/>
        <v>0000</v>
      </c>
      <c r="R31" s="42" t="str">
        <f t="shared" si="15"/>
        <v>0000</v>
      </c>
      <c r="S31" s="42" t="str">
        <f t="shared" si="15"/>
        <v>0000</v>
      </c>
      <c r="T31" s="42" t="str">
        <f t="shared" si="15"/>
        <v>0000</v>
      </c>
      <c r="U31" s="42" t="str">
        <f t="shared" si="15"/>
        <v>0000</v>
      </c>
      <c r="V31" s="42" t="str">
        <f t="shared" si="15"/>
        <v>0000</v>
      </c>
      <c r="W31" s="42" t="str">
        <f t="shared" si="15"/>
        <v>0000</v>
      </c>
      <c r="X31" s="42" t="str">
        <f t="shared" si="15"/>
        <v>0000</v>
      </c>
      <c r="Y31" s="42" t="str">
        <f t="shared" si="15"/>
        <v>0000</v>
      </c>
    </row>
    <row r="32" spans="1:25" x14ac:dyDescent="0.25">
      <c r="B32" s="1"/>
      <c r="C32" s="17"/>
      <c r="D32" s="17"/>
      <c r="E32" s="17"/>
      <c r="F32" s="17"/>
      <c r="G32" s="17"/>
      <c r="H32" s="17"/>
      <c r="I32" s="17"/>
      <c r="J32" s="17"/>
      <c r="K32" s="17"/>
      <c r="L32" s="17"/>
      <c r="M32" s="40"/>
      <c r="N32" s="40"/>
      <c r="O32" s="40"/>
      <c r="P32" s="40"/>
    </row>
    <row r="33" spans="1:25" x14ac:dyDescent="0.25">
      <c r="A33" s="65" t="s">
        <v>35</v>
      </c>
      <c r="B33" s="65"/>
      <c r="C33" s="66" t="s">
        <v>20</v>
      </c>
      <c r="D33" s="66"/>
      <c r="E33" s="66"/>
      <c r="F33" s="67" t="s">
        <v>21</v>
      </c>
      <c r="G33" s="67"/>
      <c r="H33" s="66" t="s">
        <v>22</v>
      </c>
      <c r="I33" s="66"/>
      <c r="J33" s="66"/>
      <c r="K33" s="66"/>
      <c r="L33" s="66"/>
      <c r="M33" s="44"/>
      <c r="N33" s="44"/>
      <c r="O33" s="44"/>
      <c r="P33" s="44"/>
      <c r="Q33" s="44"/>
      <c r="R33" s="44"/>
      <c r="S33" s="44"/>
      <c r="T33" s="44"/>
      <c r="U33" s="44"/>
      <c r="V33" s="44"/>
      <c r="W33" s="44"/>
      <c r="X33" s="44"/>
      <c r="Y33" s="44"/>
    </row>
  </sheetData>
  <sheetProtection algorithmName="SHA-512" hashValue="QidfF5KCUAHpwJnk00eH6lRT4zud82AIoHRVBUGBH690vFyCXcTORJB4QMvPSd8+gXGWIa5xVgG5bc2F3kf2hw==" saltValue="svqyuMTmA1Rpw4Rv5VEMzA==" spinCount="100000" sheet="1" objects="1" scenarios="1"/>
  <mergeCells count="16">
    <mergeCell ref="A23:L23"/>
    <mergeCell ref="A25:L25"/>
    <mergeCell ref="A26:L26"/>
    <mergeCell ref="A22:L22"/>
    <mergeCell ref="A24:L24"/>
    <mergeCell ref="A28:Y28"/>
    <mergeCell ref="A33:B33"/>
    <mergeCell ref="C33:E33"/>
    <mergeCell ref="F33:G33"/>
    <mergeCell ref="H33:L33"/>
    <mergeCell ref="A1:Y1"/>
    <mergeCell ref="B4:L4"/>
    <mergeCell ref="B5:L5"/>
    <mergeCell ref="A2:M2"/>
    <mergeCell ref="A21:L21"/>
    <mergeCell ref="A3:L3"/>
  </mergeCells>
  <hyperlinks>
    <hyperlink ref="C33" r:id="rId1" xr:uid="{00000000-0004-0000-0000-000000000000}"/>
    <hyperlink ref="H33" r:id="rId2" xr:uid="{00000000-0004-0000-0000-000001000000}"/>
  </hyperlinks>
  <pageMargins left="0.25" right="0.25" top="0.75" bottom="0.75" header="0.3" footer="0.3"/>
  <pageSetup paperSize="9" scale="61" fitToHeight="0" orientation="landscape" r:id="rId3"/>
  <customProperties>
    <customPr name="SSC_SHEET_GU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E1"/>
  <sheetViews>
    <sheetView workbookViewId="0"/>
  </sheetViews>
  <sheetFormatPr defaultRowHeight="15" x14ac:dyDescent="0.25"/>
  <sheetData>
    <row r="1" spans="3:5" x14ac:dyDescent="0.25">
      <c r="C1" t="s">
        <v>49</v>
      </c>
      <c r="D1" t="s">
        <v>50</v>
      </c>
      <c r="E1"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MeteoRain bitmap</vt:lpstr>
      <vt:lpstr>'MeteoRain bitmap'!Print_Area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baranij</dc:creator>
  <cp:lastModifiedBy>-</cp:lastModifiedBy>
  <cp:lastPrinted>2020-01-21T13:35:26Z</cp:lastPrinted>
  <dcterms:created xsi:type="dcterms:W3CDTF">2017-11-13T06:59:09Z</dcterms:created>
  <dcterms:modified xsi:type="dcterms:W3CDTF">2022-01-28T14:56:11Z</dcterms:modified>
</cp:coreProperties>
</file>